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_parte2\"/>
    </mc:Choice>
  </mc:AlternateContent>
  <xr:revisionPtr revIDLastSave="0" documentId="13_ncr:1_{E1053377-994B-4E96-BA1C-2D220E5B5AA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80" i="1" a="1"/>
  <c r="AC152" i="1" a="1"/>
  <c r="AC57" i="1" a="1"/>
  <c r="AC147" i="1" a="1"/>
  <c r="AC64" i="1" a="1"/>
  <c r="AC136" i="1" a="1"/>
  <c r="AC47" i="1" a="1"/>
  <c r="AC119" i="1" a="1"/>
  <c r="AC30" i="1" a="1"/>
  <c r="AC120" i="1" a="1"/>
  <c r="AC43" i="1" a="1"/>
  <c r="AC115" i="1" a="1"/>
  <c r="AB26" i="1" a="1"/>
  <c r="AB98" i="1" a="1"/>
  <c r="AB79" i="1" a="1"/>
  <c r="AB45" i="1" a="1"/>
  <c r="AB117" i="1" a="1"/>
  <c r="AB10" i="1" a="1"/>
  <c r="AB82" i="1" a="1"/>
  <c r="AB154" i="1" a="1"/>
  <c r="AB53" i="1" a="1"/>
  <c r="AB125" i="1" a="1"/>
  <c r="AB12" i="1" a="1"/>
  <c r="AB84" i="1" a="1"/>
  <c r="AB156" i="1" a="1"/>
  <c r="AA44" i="1" a="1"/>
  <c r="AA116" i="1" a="1"/>
  <c r="AA36" i="1" a="1"/>
  <c r="AA69" i="1" a="1"/>
  <c r="AA141" i="1" a="1"/>
  <c r="AA22" i="1" a="1"/>
  <c r="AA94" i="1" a="1"/>
  <c r="AA24" i="1" a="1"/>
  <c r="AA65" i="1" a="1"/>
  <c r="AA137" i="1" a="1"/>
  <c r="AA37" i="1" a="1"/>
  <c r="AA109" i="1" a="1"/>
  <c r="AA84" i="1" a="1"/>
  <c r="Z62" i="1" a="1"/>
  <c r="Z134" i="1" a="1"/>
  <c r="Z9" i="1" a="1"/>
  <c r="Z81" i="1" a="1"/>
  <c r="Z153" i="1" a="1"/>
  <c r="Z46" i="1" a="1"/>
  <c r="Z118" i="1" a="1"/>
  <c r="Z17" i="1" a="1"/>
  <c r="Z89" i="1" a="1"/>
  <c r="Z49" i="1" a="1"/>
  <c r="Z60" i="1" a="1"/>
  <c r="Z132" i="1" a="1"/>
  <c r="Y8" i="1" a="1"/>
  <c r="Y80" i="1" a="1"/>
  <c r="Y152" i="1" a="1"/>
  <c r="Y33" i="1" a="1"/>
  <c r="Y105" i="1" a="1"/>
  <c r="Y139" i="1" a="1"/>
  <c r="Y70" i="1" a="1"/>
  <c r="Y142" i="1" a="1"/>
  <c r="Y35" i="1" a="1"/>
  <c r="Y107" i="1" a="1"/>
  <c r="Y127" i="1" a="1"/>
  <c r="Y66" i="1" a="1"/>
  <c r="Y138" i="1" a="1"/>
  <c r="X26" i="1" a="1"/>
  <c r="X98" i="1" a="1"/>
  <c r="X43" i="1" a="1"/>
  <c r="X75" i="1" a="1"/>
  <c r="X147" i="1" a="1"/>
  <c r="X34" i="1" a="1"/>
  <c r="X106" i="1" a="1"/>
  <c r="X19" i="1" a="1"/>
  <c r="X71" i="1" a="1"/>
  <c r="X143" i="1" a="1"/>
  <c r="X30" i="1" a="1"/>
  <c r="X102" i="1" a="1"/>
  <c r="X73" i="1" a="1"/>
  <c r="W44" i="1" a="1"/>
  <c r="W116" i="1" a="1"/>
  <c r="W127" i="1" a="1"/>
  <c r="W75" i="1" a="1"/>
  <c r="W147" i="1" a="1"/>
  <c r="W52" i="1" a="1"/>
  <c r="W124" i="1" a="1"/>
  <c r="W43" i="1" a="1"/>
  <c r="W77" i="1" a="1"/>
  <c r="W149" i="1" a="1"/>
  <c r="W36" i="1" a="1"/>
  <c r="W108" i="1" a="1"/>
  <c r="W91" i="1" a="1"/>
  <c r="V62" i="1" a="1"/>
  <c r="V134" i="1" a="1"/>
  <c r="V51" i="1" a="1"/>
  <c r="V123" i="1" a="1"/>
  <c r="V40" i="1" a="1"/>
  <c r="V112" i="1" a="1"/>
  <c r="V29" i="1" a="1"/>
  <c r="V101" i="1" a="1"/>
  <c r="V24" i="1" a="1"/>
  <c r="V96" i="1" a="1"/>
  <c r="V19" i="1" a="1"/>
  <c r="V91" i="1" a="1"/>
  <c r="U8" i="1" a="1"/>
  <c r="U80" i="1" a="1"/>
  <c r="U152" i="1" a="1"/>
  <c r="U45" i="1" a="1"/>
  <c r="U117" i="1" a="1"/>
  <c r="U133" i="1" a="1"/>
  <c r="U64" i="1" a="1"/>
  <c r="U136" i="1" a="1"/>
  <c r="U23" i="1" a="1"/>
  <c r="U95" i="1" a="1"/>
  <c r="U37" i="1" a="1"/>
  <c r="U78" i="1" a="1"/>
  <c r="U150" i="1" a="1"/>
  <c r="T26" i="1" a="1"/>
  <c r="T98" i="1" a="1"/>
  <c r="T61" i="1" a="1"/>
  <c r="T57" i="1" a="1"/>
  <c r="T129" i="1" a="1"/>
  <c r="T25" i="1" a="1"/>
  <c r="T76" i="1" a="1"/>
  <c r="T148" i="1" a="1"/>
  <c r="T47" i="1" a="1"/>
  <c r="AC14" i="1" a="1"/>
  <c r="AC86" i="1" a="1"/>
  <c r="AC158" i="1" a="1"/>
  <c r="AC63" i="1" a="1"/>
  <c r="AC153" i="1" a="1"/>
  <c r="AC70" i="1" a="1"/>
  <c r="AC142" i="1" a="1"/>
  <c r="AC53" i="1" a="1"/>
  <c r="AC125" i="1" a="1"/>
  <c r="AC36" i="1" a="1"/>
  <c r="AC126" i="1" a="1"/>
  <c r="AC49" i="1" a="1"/>
  <c r="AC121" i="1" a="1"/>
  <c r="AB32" i="1" a="1"/>
  <c r="AB104" i="1" a="1"/>
  <c r="AB91" i="1" a="1"/>
  <c r="AB51" i="1" a="1"/>
  <c r="AB123" i="1" a="1"/>
  <c r="AB16" i="1" a="1"/>
  <c r="AB88" i="1" a="1"/>
  <c r="AB160" i="1" a="1"/>
  <c r="AB59" i="1" a="1"/>
  <c r="AB131" i="1" a="1"/>
  <c r="AB18" i="1" a="1"/>
  <c r="AB90" i="1" a="1"/>
  <c r="AB49" i="1" a="1"/>
  <c r="AA50" i="1" a="1"/>
  <c r="AA122" i="1" a="1"/>
  <c r="AA144" i="1" a="1"/>
  <c r="AA75" i="1" a="1"/>
  <c r="AA147" i="1" a="1"/>
  <c r="AA28" i="1" a="1"/>
  <c r="AA100" i="1" a="1"/>
  <c r="AA30" i="1" a="1"/>
  <c r="AA71" i="1" a="1"/>
  <c r="AA143" i="1" a="1"/>
  <c r="AA43" i="1" a="1"/>
  <c r="AA115" i="1" a="1"/>
  <c r="AA102" i="1" a="1"/>
  <c r="Z68" i="1" a="1"/>
  <c r="Z140" i="1" a="1"/>
  <c r="Z15" i="1" a="1"/>
  <c r="Z87" i="1" a="1"/>
  <c r="Z159" i="1" a="1"/>
  <c r="Z52" i="1" a="1"/>
  <c r="Z124" i="1" a="1"/>
  <c r="Z23" i="1" a="1"/>
  <c r="Z95" i="1" a="1"/>
  <c r="Z91" i="1" a="1"/>
  <c r="Z66" i="1" a="1"/>
  <c r="Z138" i="1" a="1"/>
  <c r="Y14" i="1" a="1"/>
  <c r="Y86" i="1" a="1"/>
  <c r="Y158" i="1" a="1"/>
  <c r="Y39" i="1" a="1"/>
  <c r="Y111" i="1" a="1"/>
  <c r="Y49" i="1" a="1"/>
  <c r="Y76" i="1" a="1"/>
  <c r="Y148" i="1" a="1"/>
  <c r="Y41" i="1" a="1"/>
  <c r="Y113" i="1" a="1"/>
  <c r="Y157" i="1" a="1"/>
  <c r="Y72" i="1" a="1"/>
  <c r="Y144" i="1" a="1"/>
  <c r="X32" i="1" a="1"/>
  <c r="X104" i="1" a="1"/>
  <c r="X9" i="1" a="1"/>
  <c r="X81" i="1" a="1"/>
  <c r="X153" i="1" a="1"/>
  <c r="X40" i="1" a="1"/>
  <c r="X112" i="1" a="1"/>
  <c r="X151" i="1" a="1"/>
  <c r="X77" i="1" a="1"/>
  <c r="X149" i="1" a="1"/>
  <c r="X36" i="1" a="1"/>
  <c r="X108" i="1" a="1"/>
  <c r="X91" i="1" a="1"/>
  <c r="W50" i="1" a="1"/>
  <c r="W122" i="1" a="1"/>
  <c r="W9" i="1" a="1"/>
  <c r="W81" i="1" a="1"/>
  <c r="W153" i="1" a="1"/>
  <c r="W58" i="1" a="1"/>
  <c r="W130" i="1" a="1"/>
  <c r="W11" i="1" a="1"/>
  <c r="W83" i="1" a="1"/>
  <c r="W155" i="1" a="1"/>
  <c r="W42" i="1" a="1"/>
  <c r="W114" i="1" a="1"/>
  <c r="W115" i="1" a="1"/>
  <c r="V68" i="1" a="1"/>
  <c r="V140" i="1" a="1"/>
  <c r="V57" i="1" a="1"/>
  <c r="V129" i="1" a="1"/>
  <c r="V46" i="1" a="1"/>
  <c r="V118" i="1" a="1"/>
  <c r="V35" i="1" a="1"/>
  <c r="V107" i="1" a="1"/>
  <c r="V30" i="1" a="1"/>
  <c r="V102" i="1" a="1"/>
  <c r="V25" i="1" a="1"/>
  <c r="V97" i="1" a="1"/>
  <c r="U14" i="1" a="1"/>
  <c r="U86" i="1" a="1"/>
  <c r="U158" i="1" a="1"/>
  <c r="U51" i="1" a="1"/>
  <c r="U123" i="1" a="1"/>
  <c r="U13" i="1" a="1"/>
  <c r="U70" i="1" a="1"/>
  <c r="U142" i="1" a="1"/>
  <c r="U29" i="1" a="1"/>
  <c r="U101" i="1" a="1"/>
  <c r="U12" i="1" a="1"/>
  <c r="U84" i="1" a="1"/>
  <c r="U156" i="1" a="1"/>
  <c r="AC20" i="1" a="1"/>
  <c r="AC92" i="1" a="1"/>
  <c r="AC111" i="1" a="1"/>
  <c r="AC69" i="1" a="1"/>
  <c r="AC159" i="1" a="1"/>
  <c r="AC76" i="1" a="1"/>
  <c r="AC148" i="1" a="1"/>
  <c r="AC59" i="1" a="1"/>
  <c r="AC131" i="1" a="1"/>
  <c r="AC42" i="1" a="1"/>
  <c r="AC132" i="1" a="1"/>
  <c r="AC55" i="1" a="1"/>
  <c r="AC127" i="1" a="1"/>
  <c r="AB38" i="1" a="1"/>
  <c r="AB110" i="1" a="1"/>
  <c r="AB97" i="1" a="1"/>
  <c r="AB57" i="1" a="1"/>
  <c r="AB129" i="1" a="1"/>
  <c r="AB22" i="1" a="1"/>
  <c r="AB94" i="1" a="1"/>
  <c r="AB25" i="1" a="1"/>
  <c r="AB65" i="1" a="1"/>
  <c r="AB137" i="1" a="1"/>
  <c r="AB24" i="1" a="1"/>
  <c r="AB96" i="1" a="1"/>
  <c r="AB127" i="1" a="1"/>
  <c r="AA56" i="1" a="1"/>
  <c r="AA128" i="1" a="1"/>
  <c r="AA9" i="1" a="1"/>
  <c r="AA81" i="1" a="1"/>
  <c r="AA153" i="1" a="1"/>
  <c r="AA34" i="1" a="1"/>
  <c r="AA106" i="1" a="1"/>
  <c r="AA114" i="1" a="1"/>
  <c r="AA77" i="1" a="1"/>
  <c r="AA149" i="1" a="1"/>
  <c r="AA49" i="1" a="1"/>
  <c r="AA121" i="1" a="1"/>
  <c r="AA126" i="1" a="1"/>
  <c r="Z74" i="1" a="1"/>
  <c r="Z146" i="1" a="1"/>
  <c r="Z21" i="1" a="1"/>
  <c r="Z93" i="1" a="1"/>
  <c r="Z67" i="1" a="1"/>
  <c r="Z58" i="1" a="1"/>
  <c r="Z130" i="1" a="1"/>
  <c r="Z29" i="1" a="1"/>
  <c r="Z101" i="1" a="1"/>
  <c r="Z121" i="1" a="1"/>
  <c r="Z72" i="1" a="1"/>
  <c r="Z144" i="1" a="1"/>
  <c r="Y20" i="1" a="1"/>
  <c r="Y92" i="1" a="1"/>
  <c r="Y67" i="1" a="1"/>
  <c r="Y45" i="1" a="1"/>
  <c r="Y117" i="1" a="1"/>
  <c r="Y10" i="1" a="1"/>
  <c r="Y82" i="1" a="1"/>
  <c r="Y154" i="1" a="1"/>
  <c r="Y47" i="1" a="1"/>
  <c r="Y119" i="1" a="1"/>
  <c r="Y25" i="1" a="1"/>
  <c r="Y78" i="1" a="1"/>
  <c r="Y150" i="1" a="1"/>
  <c r="X38" i="1" a="1"/>
  <c r="X110" i="1" a="1"/>
  <c r="X15" i="1" a="1"/>
  <c r="X87" i="1" a="1"/>
  <c r="X159" i="1" a="1"/>
  <c r="X46" i="1" a="1"/>
  <c r="X118" i="1" a="1"/>
  <c r="X11" i="1" a="1"/>
  <c r="X83" i="1" a="1"/>
  <c r="X155" i="1" a="1"/>
  <c r="X42" i="1" a="1"/>
  <c r="X114" i="1" a="1"/>
  <c r="X103" i="1" a="1"/>
  <c r="W56" i="1" a="1"/>
  <c r="W128" i="1" a="1"/>
  <c r="W15" i="1" a="1"/>
  <c r="W87" i="1" a="1"/>
  <c r="W159" i="1" a="1"/>
  <c r="W64" i="1" a="1"/>
  <c r="W136" i="1" a="1"/>
  <c r="W17" i="1" a="1"/>
  <c r="W89" i="1" a="1"/>
  <c r="W13" i="1" a="1"/>
  <c r="W48" i="1" a="1"/>
  <c r="W120" i="1" a="1"/>
  <c r="W151" i="1" a="1"/>
  <c r="V74" i="1" a="1"/>
  <c r="V146" i="1" a="1"/>
  <c r="V63" i="1" a="1"/>
  <c r="V135" i="1" a="1"/>
  <c r="V52" i="1" a="1"/>
  <c r="V124" i="1" a="1"/>
  <c r="V41" i="1" a="1"/>
  <c r="V113" i="1" a="1"/>
  <c r="V36" i="1" a="1"/>
  <c r="V108" i="1" a="1"/>
  <c r="V31" i="1" a="1"/>
  <c r="V103" i="1" a="1"/>
  <c r="U20" i="1" a="1"/>
  <c r="U92" i="1" a="1"/>
  <c r="U55" i="1" a="1"/>
  <c r="AC26" i="1" a="1"/>
  <c r="AC98" i="1" a="1"/>
  <c r="AC99" i="1" a="1"/>
  <c r="AC75" i="1" a="1"/>
  <c r="AC10" i="1" a="1"/>
  <c r="AC82" i="1" a="1"/>
  <c r="AC154" i="1" a="1"/>
  <c r="AC65" i="1" a="1"/>
  <c r="AC137" i="1" a="1"/>
  <c r="AC48" i="1" a="1"/>
  <c r="AC138" i="1" a="1"/>
  <c r="AC61" i="1" a="1"/>
  <c r="AC133" i="1" a="1"/>
  <c r="AB44" i="1" a="1"/>
  <c r="AB116" i="1" a="1"/>
  <c r="AB133" i="1" a="1"/>
  <c r="AB63" i="1" a="1"/>
  <c r="AB135" i="1" a="1"/>
  <c r="AB28" i="1" a="1"/>
  <c r="AB100" i="1" a="1"/>
  <c r="AB145" i="1" a="1"/>
  <c r="AB71" i="1" a="1"/>
  <c r="AB143" i="1" a="1"/>
  <c r="AB30" i="1" a="1"/>
  <c r="AB102" i="1" a="1"/>
  <c r="AB73" i="1" a="1"/>
  <c r="AA62" i="1" a="1"/>
  <c r="AA134" i="1" a="1"/>
  <c r="AA15" i="1" a="1"/>
  <c r="AA87" i="1" a="1"/>
  <c r="AA159" i="1" a="1"/>
  <c r="AA40" i="1" a="1"/>
  <c r="AA112" i="1" a="1"/>
  <c r="AA11" i="1" a="1"/>
  <c r="AA83" i="1" a="1"/>
  <c r="AA155" i="1" a="1"/>
  <c r="AA55" i="1" a="1"/>
  <c r="AA127" i="1" a="1"/>
  <c r="Z8" i="1" a="1"/>
  <c r="Z80" i="1" a="1"/>
  <c r="Z152" i="1" a="1"/>
  <c r="Z27" i="1" a="1"/>
  <c r="Z99" i="1" a="1"/>
  <c r="Z109" i="1" a="1"/>
  <c r="Z64" i="1" a="1"/>
  <c r="Z136" i="1" a="1"/>
  <c r="Z35" i="1" a="1"/>
  <c r="Z107" i="1" a="1"/>
  <c r="Z37" i="1" a="1"/>
  <c r="Z78" i="1" a="1"/>
  <c r="Z150" i="1" a="1"/>
  <c r="Y26" i="1" a="1"/>
  <c r="Y98" i="1" a="1"/>
  <c r="Y85" i="1" a="1"/>
  <c r="Y51" i="1" a="1"/>
  <c r="Y123" i="1" a="1"/>
  <c r="Y16" i="1" a="1"/>
  <c r="Y88" i="1" a="1"/>
  <c r="Y160" i="1" a="1"/>
  <c r="Y53" i="1" a="1"/>
  <c r="Y125" i="1" a="1"/>
  <c r="Y12" i="1" a="1"/>
  <c r="Y84" i="1" a="1"/>
  <c r="Y156" i="1" a="1"/>
  <c r="X44" i="1" a="1"/>
  <c r="X116" i="1" a="1"/>
  <c r="X21" i="1" a="1"/>
  <c r="X93" i="1" a="1"/>
  <c r="X13" i="1" a="1"/>
  <c r="X52" i="1" a="1"/>
  <c r="X124" i="1" a="1"/>
  <c r="X17" i="1" a="1"/>
  <c r="X89" i="1" a="1"/>
  <c r="X25" i="1" a="1"/>
  <c r="X48" i="1" a="1"/>
  <c r="X120" i="1" a="1"/>
  <c r="X121" i="1" a="1"/>
  <c r="W62" i="1" a="1"/>
  <c r="W134" i="1" a="1"/>
  <c r="W21" i="1" a="1"/>
  <c r="W93" i="1" a="1"/>
  <c r="W55" i="1" a="1"/>
  <c r="W70" i="1" a="1"/>
  <c r="W142" i="1" a="1"/>
  <c r="W23" i="1" a="1"/>
  <c r="W95" i="1" a="1"/>
  <c r="W67" i="1" a="1"/>
  <c r="W54" i="1" a="1"/>
  <c r="W126" i="1" a="1"/>
  <c r="V8" i="1" a="1"/>
  <c r="V80" i="1" a="1"/>
  <c r="V152" i="1" a="1"/>
  <c r="V69" i="1" a="1"/>
  <c r="V141" i="1" a="1"/>
  <c r="V58" i="1" a="1"/>
  <c r="V130" i="1" a="1"/>
  <c r="V47" i="1" a="1"/>
  <c r="V119" i="1" a="1"/>
  <c r="V42" i="1" a="1"/>
  <c r="V114" i="1" a="1"/>
  <c r="V37" i="1" a="1"/>
  <c r="V109" i="1" a="1"/>
  <c r="U26" i="1" a="1"/>
  <c r="U98" i="1" a="1"/>
  <c r="AC32" i="1" a="1"/>
  <c r="AC104" i="1" a="1"/>
  <c r="AC9" i="1" a="1"/>
  <c r="AC81" i="1" a="1"/>
  <c r="AC16" i="1" a="1"/>
  <c r="AC88" i="1" a="1"/>
  <c r="AC160" i="1" a="1"/>
  <c r="AC71" i="1" a="1"/>
  <c r="AC143" i="1" a="1"/>
  <c r="AC54" i="1" a="1"/>
  <c r="AC144" i="1" a="1"/>
  <c r="AC67" i="1" a="1"/>
  <c r="AC139" i="1" a="1"/>
  <c r="AB50" i="1" a="1"/>
  <c r="AB122" i="1" a="1"/>
  <c r="AB31" i="1" a="1"/>
  <c r="AB69" i="1" a="1"/>
  <c r="AB141" i="1" a="1"/>
  <c r="AB34" i="1" a="1"/>
  <c r="AB106" i="1" a="1"/>
  <c r="AB13" i="1" a="1"/>
  <c r="AB77" i="1" a="1"/>
  <c r="AB149" i="1" a="1"/>
  <c r="AB36" i="1" a="1"/>
  <c r="AB108" i="1" a="1"/>
  <c r="AB157" i="1" a="1"/>
  <c r="AA68" i="1" a="1"/>
  <c r="AA140" i="1" a="1"/>
  <c r="AA21" i="1" a="1"/>
  <c r="AA93" i="1" a="1"/>
  <c r="AA42" i="1" a="1"/>
  <c r="AA46" i="1" a="1"/>
  <c r="AA118" i="1" a="1"/>
  <c r="AA17" i="1" a="1"/>
  <c r="AA89" i="1" a="1"/>
  <c r="AA18" i="1" a="1"/>
  <c r="AA61" i="1" a="1"/>
  <c r="AA133" i="1" a="1"/>
  <c r="Z14" i="1" a="1"/>
  <c r="Z86" i="1" a="1"/>
  <c r="Z158" i="1" a="1"/>
  <c r="Z33" i="1" a="1"/>
  <c r="Z105" i="1" a="1"/>
  <c r="Z43" i="1" a="1"/>
  <c r="Z70" i="1" a="1"/>
  <c r="Z142" i="1" a="1"/>
  <c r="Z41" i="1" a="1"/>
  <c r="Z113" i="1" a="1"/>
  <c r="Z12" i="1" a="1"/>
  <c r="Z84" i="1" a="1"/>
  <c r="Z156" i="1" a="1"/>
  <c r="Y32" i="1" a="1"/>
  <c r="Y104" i="1" a="1"/>
  <c r="Y91" i="1" a="1"/>
  <c r="Y57" i="1" a="1"/>
  <c r="Y129" i="1" a="1"/>
  <c r="Y22" i="1" a="1"/>
  <c r="Y94" i="1" a="1"/>
  <c r="Y37" i="1" a="1"/>
  <c r="Y59" i="1" a="1"/>
  <c r="Y131" i="1" a="1"/>
  <c r="Y18" i="1" a="1"/>
  <c r="Y90" i="1" a="1"/>
  <c r="Y13" i="1" a="1"/>
  <c r="X50" i="1" a="1"/>
  <c r="X122" i="1" a="1"/>
  <c r="X27" i="1" a="1"/>
  <c r="X99" i="1" a="1"/>
  <c r="X85" i="1" a="1"/>
  <c r="X58" i="1" a="1"/>
  <c r="X130" i="1" a="1"/>
  <c r="X23" i="1" a="1"/>
  <c r="X95" i="1" a="1"/>
  <c r="X67" i="1" a="1"/>
  <c r="X54" i="1" a="1"/>
  <c r="X126" i="1" a="1"/>
  <c r="X145" i="1" a="1"/>
  <c r="W68" i="1" a="1"/>
  <c r="W140" i="1" a="1"/>
  <c r="W27" i="1" a="1"/>
  <c r="W99" i="1" a="1"/>
  <c r="W61" i="1" a="1"/>
  <c r="W76" i="1" a="1"/>
  <c r="W148" i="1" a="1"/>
  <c r="W29" i="1" a="1"/>
  <c r="W101" i="1" a="1"/>
  <c r="W85" i="1" a="1"/>
  <c r="W60" i="1" a="1"/>
  <c r="W132" i="1" a="1"/>
  <c r="V14" i="1" a="1"/>
  <c r="V86" i="1" a="1"/>
  <c r="V158" i="1" a="1"/>
  <c r="V75" i="1" a="1"/>
  <c r="V147" i="1" a="1"/>
  <c r="V64" i="1" a="1"/>
  <c r="V136" i="1" a="1"/>
  <c r="V53" i="1" a="1"/>
  <c r="V125" i="1" a="1"/>
  <c r="V48" i="1" a="1"/>
  <c r="V120" i="1" a="1"/>
  <c r="V43" i="1" a="1"/>
  <c r="V115" i="1" a="1"/>
  <c r="U32" i="1" a="1"/>
  <c r="U104" i="1" a="1"/>
  <c r="U103" i="1" a="1"/>
  <c r="U69" i="1" a="1"/>
  <c r="U141" i="1" a="1"/>
  <c r="U16" i="1" a="1"/>
  <c r="U88" i="1" a="1"/>
  <c r="U160" i="1" a="1"/>
  <c r="U47" i="1" a="1"/>
  <c r="U119" i="1" a="1"/>
  <c r="U30" i="1" a="1"/>
  <c r="U102" i="1" a="1"/>
  <c r="U97" i="1" a="1"/>
  <c r="T50" i="1" a="1"/>
  <c r="T122" i="1" a="1"/>
  <c r="T9" i="1" a="1"/>
  <c r="T81" i="1" a="1"/>
  <c r="T153" i="1" a="1"/>
  <c r="T28" i="1" a="1"/>
  <c r="T100" i="1" a="1"/>
  <c r="T31" i="1" a="1"/>
  <c r="T71" i="1" a="1"/>
  <c r="T143" i="1" a="1"/>
  <c r="T36" i="1" a="1"/>
  <c r="AC38" i="1" a="1"/>
  <c r="AC110" i="1" a="1"/>
  <c r="AC15" i="1" a="1"/>
  <c r="AC87" i="1" a="1"/>
  <c r="AC22" i="1" a="1"/>
  <c r="AC94" i="1" a="1"/>
  <c r="AC96" i="1" a="1"/>
  <c r="AC77" i="1" a="1"/>
  <c r="AC149" i="1" a="1"/>
  <c r="AC60" i="1" a="1"/>
  <c r="AC150" i="1" a="1"/>
  <c r="AC73" i="1" a="1"/>
  <c r="AC145" i="1" a="1"/>
  <c r="AB56" i="1" a="1"/>
  <c r="AB128" i="1" a="1"/>
  <c r="AB115" i="1" a="1"/>
  <c r="AB75" i="1" a="1"/>
  <c r="AB147" i="1" a="1"/>
  <c r="AB40" i="1" a="1"/>
  <c r="AB112" i="1" a="1"/>
  <c r="AB11" i="1" a="1"/>
  <c r="AB83" i="1" a="1"/>
  <c r="AB155" i="1" a="1"/>
  <c r="AB42" i="1" a="1"/>
  <c r="AB114" i="1" a="1"/>
  <c r="AB61" i="1" a="1"/>
  <c r="AA74" i="1" a="1"/>
  <c r="AA146" i="1" a="1"/>
  <c r="AA27" i="1" a="1"/>
  <c r="AA99" i="1" a="1"/>
  <c r="AA78" i="1" a="1"/>
  <c r="AA52" i="1" a="1"/>
  <c r="AA124" i="1" a="1"/>
  <c r="AA23" i="1" a="1"/>
  <c r="AA95" i="1" a="1"/>
  <c r="AA12" i="1" a="1"/>
  <c r="AA67" i="1" a="1"/>
  <c r="AA139" i="1" a="1"/>
  <c r="Z20" i="1" a="1"/>
  <c r="Z92" i="1" a="1"/>
  <c r="Z73" i="1" a="1"/>
  <c r="Z39" i="1" a="1"/>
  <c r="Z111" i="1" a="1"/>
  <c r="Z133" i="1" a="1"/>
  <c r="Z76" i="1" a="1"/>
  <c r="Z148" i="1" a="1"/>
  <c r="Z47" i="1" a="1"/>
  <c r="Z119" i="1" a="1"/>
  <c r="Z18" i="1" a="1"/>
  <c r="Z90" i="1" a="1"/>
  <c r="Z13" i="1" a="1"/>
  <c r="Y38" i="1" a="1"/>
  <c r="Y110" i="1" a="1"/>
  <c r="Y115" i="1" a="1"/>
  <c r="Y63" i="1" a="1"/>
  <c r="Y135" i="1" a="1"/>
  <c r="Y28" i="1" a="1"/>
  <c r="Y100" i="1" a="1"/>
  <c r="Y43" i="1" a="1"/>
  <c r="Y65" i="1" a="1"/>
  <c r="Y137" i="1" a="1"/>
  <c r="Y24" i="1" a="1"/>
  <c r="Y96" i="1" a="1"/>
  <c r="Y31" i="1" a="1"/>
  <c r="X56" i="1" a="1"/>
  <c r="X128" i="1" a="1"/>
  <c r="X33" i="1" a="1"/>
  <c r="X105" i="1" a="1"/>
  <c r="X109" i="1" a="1"/>
  <c r="X64" i="1" a="1"/>
  <c r="X136" i="1" a="1"/>
  <c r="X29" i="1" a="1"/>
  <c r="X101" i="1" a="1"/>
  <c r="X79" i="1" a="1"/>
  <c r="X60" i="1" a="1"/>
  <c r="X132" i="1" a="1"/>
  <c r="X49" i="1" a="1"/>
  <c r="W74" i="1" a="1"/>
  <c r="W146" i="1" a="1"/>
  <c r="W33" i="1" a="1"/>
  <c r="W105" i="1" a="1"/>
  <c r="W10" i="1" a="1"/>
  <c r="AC44" i="1" a="1"/>
  <c r="AC116" i="1" a="1"/>
  <c r="AC21" i="1" a="1"/>
  <c r="AC93" i="1" a="1"/>
  <c r="AC28" i="1" a="1"/>
  <c r="AC100" i="1" a="1"/>
  <c r="AC11" i="1" a="1"/>
  <c r="AC83" i="1" a="1"/>
  <c r="AC155" i="1" a="1"/>
  <c r="AC66" i="1" a="1"/>
  <c r="AC156" i="1" a="1"/>
  <c r="AC79" i="1" a="1"/>
  <c r="AC151" i="1" a="1"/>
  <c r="AB62" i="1" a="1"/>
  <c r="AB134" i="1" a="1"/>
  <c r="AB9" i="1" a="1"/>
  <c r="AB81" i="1" a="1"/>
  <c r="AB153" i="1" a="1"/>
  <c r="AB46" i="1" a="1"/>
  <c r="AB118" i="1" a="1"/>
  <c r="AB17" i="1" a="1"/>
  <c r="AB89" i="1" a="1"/>
  <c r="AB67" i="1" a="1"/>
  <c r="AB48" i="1" a="1"/>
  <c r="AB120" i="1" a="1"/>
  <c r="AA8" i="1" a="1"/>
  <c r="AA80" i="1" a="1"/>
  <c r="AA152" i="1" a="1"/>
  <c r="AA33" i="1" a="1"/>
  <c r="AA105" i="1" a="1"/>
  <c r="AA90" i="1" a="1"/>
  <c r="AA58" i="1" a="1"/>
  <c r="AA130" i="1" a="1"/>
  <c r="AA29" i="1" a="1"/>
  <c r="AA101" i="1" a="1"/>
  <c r="AA150" i="1" a="1"/>
  <c r="AA73" i="1" a="1"/>
  <c r="AA145" i="1" a="1"/>
  <c r="Z26" i="1" a="1"/>
  <c r="Z98" i="1" a="1"/>
  <c r="Z79" i="1" a="1"/>
  <c r="Z45" i="1" a="1"/>
  <c r="Z117" i="1" a="1"/>
  <c r="Z10" i="1" a="1"/>
  <c r="Z82" i="1" a="1"/>
  <c r="Z154" i="1" a="1"/>
  <c r="Z53" i="1" a="1"/>
  <c r="Z125" i="1" a="1"/>
  <c r="Z24" i="1" a="1"/>
  <c r="Z96" i="1" a="1"/>
  <c r="Z85" i="1" a="1"/>
  <c r="Y44" i="1" a="1"/>
  <c r="Y116" i="1" a="1"/>
  <c r="Y145" i="1" a="1"/>
  <c r="Y69" i="1" a="1"/>
  <c r="Y141" i="1" a="1"/>
  <c r="Y34" i="1" a="1"/>
  <c r="Y106" i="1" a="1"/>
  <c r="Y121" i="1" a="1"/>
  <c r="Y71" i="1" a="1"/>
  <c r="Y143" i="1" a="1"/>
  <c r="Y30" i="1" a="1"/>
  <c r="Y102" i="1" a="1"/>
  <c r="Y73" i="1" a="1"/>
  <c r="X62" i="1" a="1"/>
  <c r="X134" i="1" a="1"/>
  <c r="X39" i="1" a="1"/>
  <c r="X111" i="1" a="1"/>
  <c r="X127" i="1" a="1"/>
  <c r="X70" i="1" a="1"/>
  <c r="X142" i="1" a="1"/>
  <c r="X35" i="1" a="1"/>
  <c r="X107" i="1" a="1"/>
  <c r="X97" i="1" a="1"/>
  <c r="X66" i="1" a="1"/>
  <c r="X138" i="1" a="1"/>
  <c r="W8" i="1" a="1"/>
  <c r="W80" i="1" a="1"/>
  <c r="W152" i="1" a="1"/>
  <c r="W39" i="1" a="1"/>
  <c r="W111" i="1" a="1"/>
  <c r="W16" i="1" a="1"/>
  <c r="W88" i="1" a="1"/>
  <c r="W160" i="1" a="1"/>
  <c r="W41" i="1" a="1"/>
  <c r="W113" i="1" a="1"/>
  <c r="W133" i="1" a="1"/>
  <c r="W72" i="1" a="1"/>
  <c r="W144" i="1" a="1"/>
  <c r="V26" i="1" a="1"/>
  <c r="V98" i="1" a="1"/>
  <c r="V15" i="1" a="1"/>
  <c r="V87" i="1" a="1"/>
  <c r="V159" i="1" a="1"/>
  <c r="V76" i="1" a="1"/>
  <c r="V148" i="1" a="1"/>
  <c r="V65" i="1" a="1"/>
  <c r="V137" i="1" a="1"/>
  <c r="V60" i="1" a="1"/>
  <c r="V132" i="1" a="1"/>
  <c r="V55" i="1" a="1"/>
  <c r="V127" i="1" a="1"/>
  <c r="U44" i="1" a="1"/>
  <c r="U116" i="1" a="1"/>
  <c r="U9" i="1" a="1"/>
  <c r="U81" i="1" a="1"/>
  <c r="U153" i="1" a="1"/>
  <c r="U28" i="1" a="1"/>
  <c r="U100" i="1" a="1"/>
  <c r="U43" i="1" a="1"/>
  <c r="U59" i="1" a="1"/>
  <c r="U131" i="1" a="1"/>
  <c r="U42" i="1" a="1"/>
  <c r="U114" i="1" a="1"/>
  <c r="U157" i="1" a="1"/>
  <c r="T62" i="1" a="1"/>
  <c r="AC50" i="1" a="1"/>
  <c r="AC122" i="1" a="1"/>
  <c r="AC27" i="1" a="1"/>
  <c r="AC105" i="1" a="1"/>
  <c r="AC34" i="1" a="1"/>
  <c r="AC106" i="1" a="1"/>
  <c r="AC17" i="1" a="1"/>
  <c r="AC89" i="1" a="1"/>
  <c r="AC90" i="1" a="1"/>
  <c r="AC72" i="1" a="1"/>
  <c r="AC13" i="1" a="1"/>
  <c r="AC85" i="1" a="1"/>
  <c r="AC157" i="1" a="1"/>
  <c r="AB68" i="1" a="1"/>
  <c r="AB140" i="1" a="1"/>
  <c r="AB15" i="1" a="1"/>
  <c r="AB87" i="1" a="1"/>
  <c r="AB159" i="1" a="1"/>
  <c r="AB52" i="1" a="1"/>
  <c r="AB124" i="1" a="1"/>
  <c r="AB23" i="1" a="1"/>
  <c r="AB95" i="1" a="1"/>
  <c r="AB139" i="1" a="1"/>
  <c r="AB54" i="1" a="1"/>
  <c r="AB126" i="1" a="1"/>
  <c r="AA14" i="1" a="1"/>
  <c r="AA86" i="1" a="1"/>
  <c r="AA158" i="1" a="1"/>
  <c r="AA39" i="1" a="1"/>
  <c r="AA111" i="1" a="1"/>
  <c r="AA108" i="1" a="1"/>
  <c r="AA64" i="1" a="1"/>
  <c r="AA136" i="1" a="1"/>
  <c r="AA35" i="1" a="1"/>
  <c r="AA107" i="1" a="1"/>
  <c r="AA72" i="1" a="1"/>
  <c r="AA79" i="1" a="1"/>
  <c r="AA151" i="1" a="1"/>
  <c r="Z32" i="1" a="1"/>
  <c r="Z104" i="1" a="1"/>
  <c r="Z103" i="1" a="1"/>
  <c r="Z51" i="1" a="1"/>
  <c r="Z123" i="1" a="1"/>
  <c r="Z16" i="1" a="1"/>
  <c r="Z88" i="1" a="1"/>
  <c r="Z160" i="1" a="1"/>
  <c r="Z59" i="1" a="1"/>
  <c r="Z131" i="1" a="1"/>
  <c r="Z30" i="1" a="1"/>
  <c r="Z102" i="1" a="1"/>
  <c r="Z115" i="1" a="1"/>
  <c r="Y50" i="1" a="1"/>
  <c r="Y122" i="1" a="1"/>
  <c r="Y55" i="1" a="1"/>
  <c r="Y75" i="1" a="1"/>
  <c r="Y147" i="1" a="1"/>
  <c r="Y40" i="1" a="1"/>
  <c r="Y112" i="1" a="1"/>
  <c r="Y151" i="1" a="1"/>
  <c r="Y77" i="1" a="1"/>
  <c r="Y149" i="1" a="1"/>
  <c r="Y36" i="1" a="1"/>
  <c r="Y108" i="1" a="1"/>
  <c r="Y97" i="1" a="1"/>
  <c r="X68" i="1" a="1"/>
  <c r="X140" i="1" a="1"/>
  <c r="X45" i="1" a="1"/>
  <c r="X117" i="1" a="1"/>
  <c r="X157" i="1" a="1"/>
  <c r="X76" i="1" a="1"/>
  <c r="X148" i="1" a="1"/>
  <c r="X41" i="1" a="1"/>
  <c r="X113" i="1" a="1"/>
  <c r="X115" i="1" a="1"/>
  <c r="X72" i="1" a="1"/>
  <c r="X144" i="1" a="1"/>
  <c r="W14" i="1" a="1"/>
  <c r="W86" i="1" a="1"/>
  <c r="W158" i="1" a="1"/>
  <c r="W45" i="1" a="1"/>
  <c r="W117" i="1" a="1"/>
  <c r="W22" i="1" a="1"/>
  <c r="W94" i="1" a="1"/>
  <c r="W31" i="1" a="1"/>
  <c r="W47" i="1" a="1"/>
  <c r="W119" i="1" a="1"/>
  <c r="W49" i="1" a="1"/>
  <c r="W78" i="1" a="1"/>
  <c r="W150" i="1" a="1"/>
  <c r="V32" i="1" a="1"/>
  <c r="V104" i="1" a="1"/>
  <c r="V21" i="1" a="1"/>
  <c r="V93" i="1" a="1"/>
  <c r="V10" i="1" a="1"/>
  <c r="V82" i="1" a="1"/>
  <c r="V154" i="1" a="1"/>
  <c r="V71" i="1" a="1"/>
  <c r="V143" i="1" a="1"/>
  <c r="V66" i="1" a="1"/>
  <c r="V138" i="1" a="1"/>
  <c r="V61" i="1" a="1"/>
  <c r="AC56" i="1" a="1"/>
  <c r="AC128" i="1" a="1"/>
  <c r="AC33" i="1" a="1"/>
  <c r="AC123" i="1" a="1"/>
  <c r="AC40" i="1" a="1"/>
  <c r="AC112" i="1" a="1"/>
  <c r="AC23" i="1" a="1"/>
  <c r="AC95" i="1" a="1"/>
  <c r="AC84" i="1" a="1"/>
  <c r="AC78" i="1" a="1"/>
  <c r="AC19" i="1" a="1"/>
  <c r="AC91" i="1" a="1"/>
  <c r="AC117" i="1" a="1"/>
  <c r="AB74" i="1" a="1"/>
  <c r="AB146" i="1" a="1"/>
  <c r="AB21" i="1" a="1"/>
  <c r="AB93" i="1" a="1"/>
  <c r="AB55" i="1" a="1"/>
  <c r="AB58" i="1" a="1"/>
  <c r="AB130" i="1" a="1"/>
  <c r="AB29" i="1" a="1"/>
  <c r="AB101" i="1" a="1"/>
  <c r="AB19" i="1" a="1"/>
  <c r="AB60" i="1" a="1"/>
  <c r="AB132" i="1" a="1"/>
  <c r="AA20" i="1" a="1"/>
  <c r="AA92" i="1" a="1"/>
  <c r="AA48" i="1" a="1"/>
  <c r="AA45" i="1" a="1"/>
  <c r="AA117" i="1" a="1"/>
  <c r="AA138" i="1" a="1"/>
  <c r="AA70" i="1" a="1"/>
  <c r="AA142" i="1" a="1"/>
  <c r="AA41" i="1" a="1"/>
  <c r="AA113" i="1" a="1"/>
  <c r="AA13" i="1" a="1"/>
  <c r="AA85" i="1" a="1"/>
  <c r="AA157" i="1" a="1"/>
  <c r="Z38" i="1" a="1"/>
  <c r="Z110" i="1" a="1"/>
  <c r="Z145" i="1" a="1"/>
  <c r="Z57" i="1" a="1"/>
  <c r="Z129" i="1" a="1"/>
  <c r="Z22" i="1" a="1"/>
  <c r="Z94" i="1" a="1"/>
  <c r="Z31" i="1" a="1"/>
  <c r="Z65" i="1" a="1"/>
  <c r="Z137" i="1" a="1"/>
  <c r="Z36" i="1" a="1"/>
  <c r="Z108" i="1" a="1"/>
  <c r="Z19" i="1" a="1"/>
  <c r="Y56" i="1" a="1"/>
  <c r="Y128" i="1" a="1"/>
  <c r="Y9" i="1" a="1"/>
  <c r="Y81" i="1" a="1"/>
  <c r="Y153" i="1" a="1"/>
  <c r="Y46" i="1" a="1"/>
  <c r="Y118" i="1" a="1"/>
  <c r="Y11" i="1" a="1"/>
  <c r="Y83" i="1" a="1"/>
  <c r="Y155" i="1" a="1"/>
  <c r="Y42" i="1" a="1"/>
  <c r="Y114" i="1" a="1"/>
  <c r="Y133" i="1" a="1"/>
  <c r="X74" i="1" a="1"/>
  <c r="X146" i="1" a="1"/>
  <c r="X51" i="1" a="1"/>
  <c r="X123" i="1" a="1"/>
  <c r="X10" i="1" a="1"/>
  <c r="X82" i="1" a="1"/>
  <c r="X154" i="1" a="1"/>
  <c r="X47" i="1" a="1"/>
  <c r="X119" i="1" a="1"/>
  <c r="X133" i="1" a="1"/>
  <c r="X78" i="1" a="1"/>
  <c r="X150" i="1" a="1"/>
  <c r="W20" i="1" a="1"/>
  <c r="W92" i="1" a="1"/>
  <c r="W19" i="1" a="1"/>
  <c r="W51" i="1" a="1"/>
  <c r="W123" i="1" a="1"/>
  <c r="W28" i="1" a="1"/>
  <c r="W100" i="1" a="1"/>
  <c r="W73" i="1" a="1"/>
  <c r="W53" i="1" a="1"/>
  <c r="W125" i="1" a="1"/>
  <c r="W12" i="1" a="1"/>
  <c r="W84" i="1" a="1"/>
  <c r="W156" i="1" a="1"/>
  <c r="V38" i="1" a="1"/>
  <c r="V110" i="1" a="1"/>
  <c r="V27" i="1" a="1"/>
  <c r="V99" i="1" a="1"/>
  <c r="V16" i="1" a="1"/>
  <c r="V88" i="1" a="1"/>
  <c r="V160" i="1" a="1"/>
  <c r="V77" i="1" a="1"/>
  <c r="V149" i="1" a="1"/>
  <c r="V72" i="1" a="1"/>
  <c r="V144" i="1" a="1"/>
  <c r="V67" i="1" a="1"/>
  <c r="V139" i="1" a="1"/>
  <c r="U56" i="1" a="1"/>
  <c r="U128" i="1" a="1"/>
  <c r="U21" i="1" a="1"/>
  <c r="U93" i="1" a="1"/>
  <c r="U49" i="1" a="1"/>
  <c r="U40" i="1" a="1"/>
  <c r="U112" i="1" a="1"/>
  <c r="U115" i="1" a="1"/>
  <c r="AC62" i="1" a="1"/>
  <c r="AC134" i="1" a="1"/>
  <c r="AC39" i="1" a="1"/>
  <c r="AC129" i="1" a="1"/>
  <c r="AC46" i="1" a="1"/>
  <c r="AC118" i="1" a="1"/>
  <c r="AC29" i="1" a="1"/>
  <c r="AC101" i="1" a="1"/>
  <c r="AC12" i="1" a="1"/>
  <c r="AC102" i="1" a="1"/>
  <c r="AC25" i="1" a="1"/>
  <c r="AC97" i="1" a="1"/>
  <c r="AB8" i="1" a="1"/>
  <c r="AB80" i="1" a="1"/>
  <c r="AB152" i="1" a="1"/>
  <c r="AB27" i="1" a="1"/>
  <c r="AB99" i="1" a="1"/>
  <c r="AB121" i="1" a="1"/>
  <c r="AB64" i="1" a="1"/>
  <c r="AB136" i="1" a="1"/>
  <c r="AB35" i="1" a="1"/>
  <c r="AB107" i="1" a="1"/>
  <c r="AB85" i="1" a="1"/>
  <c r="AB66" i="1" a="1"/>
  <c r="AB138" i="1" a="1"/>
  <c r="AA26" i="1" a="1"/>
  <c r="AA98" i="1" a="1"/>
  <c r="AA96" i="1" a="1"/>
  <c r="AA51" i="1" a="1"/>
  <c r="AA123" i="1" a="1"/>
  <c r="AA54" i="1" a="1"/>
  <c r="AA76" i="1" a="1"/>
  <c r="AA148" i="1" a="1"/>
  <c r="AA47" i="1" a="1"/>
  <c r="AA119" i="1" a="1"/>
  <c r="AA19" i="1" a="1"/>
  <c r="AA91" i="1" a="1"/>
  <c r="AA66" i="1" a="1"/>
  <c r="Z44" i="1" a="1"/>
  <c r="Z116" i="1" a="1"/>
  <c r="Z55" i="1" a="1"/>
  <c r="Z63" i="1" a="1"/>
  <c r="Z135" i="1" a="1"/>
  <c r="Z28" i="1" a="1"/>
  <c r="Z100" i="1" a="1"/>
  <c r="Z25" i="1" a="1"/>
  <c r="Z71" i="1" a="1"/>
  <c r="Z143" i="1" a="1"/>
  <c r="Z42" i="1" a="1"/>
  <c r="Z114" i="1" a="1"/>
  <c r="Z139" i="1" a="1"/>
  <c r="Y62" i="1" a="1"/>
  <c r="Y134" i="1" a="1"/>
  <c r="Y15" i="1" a="1"/>
  <c r="Y87" i="1" a="1"/>
  <c r="Y159" i="1" a="1"/>
  <c r="Y52" i="1" a="1"/>
  <c r="Y124" i="1" a="1"/>
  <c r="Y17" i="1" a="1"/>
  <c r="Y89" i="1" a="1"/>
  <c r="Y19" i="1" a="1"/>
  <c r="Y48" i="1" a="1"/>
  <c r="Y120" i="1" a="1"/>
  <c r="X8" i="1" a="1"/>
  <c r="X80" i="1" a="1"/>
  <c r="X152" i="1" a="1"/>
  <c r="X57" i="1" a="1"/>
  <c r="X129" i="1" a="1"/>
  <c r="X16" i="1" a="1"/>
  <c r="X88" i="1" a="1"/>
  <c r="X160" i="1" a="1"/>
  <c r="X53" i="1" a="1"/>
  <c r="X125" i="1" a="1"/>
  <c r="X12" i="1" a="1"/>
  <c r="X84" i="1" a="1"/>
  <c r="X156" i="1" a="1"/>
  <c r="W26" i="1" a="1"/>
  <c r="W98" i="1" a="1"/>
  <c r="W79" i="1" a="1"/>
  <c r="W57" i="1" a="1"/>
  <c r="W129" i="1" a="1"/>
  <c r="W34" i="1" a="1"/>
  <c r="W106" i="1" a="1"/>
  <c r="W97" i="1" a="1"/>
  <c r="W59" i="1" a="1"/>
  <c r="W131" i="1" a="1"/>
  <c r="W18" i="1" a="1"/>
  <c r="W90" i="1" a="1"/>
  <c r="W25" i="1" a="1"/>
  <c r="V44" i="1" a="1"/>
  <c r="V116" i="1" a="1"/>
  <c r="V33" i="1" a="1"/>
  <c r="V105" i="1" a="1"/>
  <c r="V22" i="1" a="1"/>
  <c r="V94" i="1" a="1"/>
  <c r="V11" i="1" a="1"/>
  <c r="V83" i="1" a="1"/>
  <c r="V155" i="1" a="1"/>
  <c r="V78" i="1" a="1"/>
  <c r="V150" i="1" a="1"/>
  <c r="V73" i="1" a="1"/>
  <c r="V145" i="1" a="1"/>
  <c r="U62" i="1" a="1"/>
  <c r="U134" i="1" a="1"/>
  <c r="U27" i="1" a="1"/>
  <c r="U99" i="1" a="1"/>
  <c r="U73" i="1" a="1"/>
  <c r="U46" i="1" a="1"/>
  <c r="U118" i="1" a="1"/>
  <c r="U127" i="1" a="1"/>
  <c r="U77" i="1" a="1"/>
  <c r="U149" i="1" a="1"/>
  <c r="U60" i="1" a="1"/>
  <c r="U132" i="1" a="1"/>
  <c r="T8" i="1" a="1"/>
  <c r="T80" i="1" a="1"/>
  <c r="T152" i="1" a="1"/>
  <c r="T39" i="1" a="1"/>
  <c r="T111" i="1" a="1"/>
  <c r="T97" i="1" a="1"/>
  <c r="T58" i="1" a="1"/>
  <c r="T130" i="1" a="1"/>
  <c r="T29" i="1" a="1"/>
  <c r="T101" i="1" a="1"/>
  <c r="T91" i="1" a="1"/>
  <c r="T66" i="1" a="1"/>
  <c r="T138" i="1" a="1"/>
  <c r="AC68" i="1" a="1"/>
  <c r="AC140" i="1" a="1"/>
  <c r="AC45" i="1" a="1"/>
  <c r="AC135" i="1" a="1"/>
  <c r="AC52" i="1" a="1"/>
  <c r="AC124" i="1" a="1"/>
  <c r="AC35" i="1" a="1"/>
  <c r="AC107" i="1" a="1"/>
  <c r="AC18" i="1" a="1"/>
  <c r="AC108" i="1" a="1"/>
  <c r="AC31" i="1" a="1"/>
  <c r="AC103" i="1" a="1"/>
  <c r="AB14" i="1" a="1"/>
  <c r="AB86" i="1" a="1"/>
  <c r="AB158" i="1" a="1"/>
  <c r="AB33" i="1" a="1"/>
  <c r="AB105" i="1" a="1"/>
  <c r="AB37" i="1" a="1"/>
  <c r="AB70" i="1" a="1"/>
  <c r="AB142" i="1" a="1"/>
  <c r="AB41" i="1" a="1"/>
  <c r="AB113" i="1" a="1"/>
  <c r="AB103" i="1" a="1"/>
  <c r="AB72" i="1" a="1"/>
  <c r="AB144" i="1" a="1"/>
  <c r="AA32" i="1" a="1"/>
  <c r="AA104" i="1" a="1"/>
  <c r="AA120" i="1" a="1"/>
  <c r="AA57" i="1" a="1"/>
  <c r="AA129" i="1" a="1"/>
  <c r="AA10" i="1" a="1"/>
  <c r="AA82" i="1" a="1"/>
  <c r="AA154" i="1" a="1"/>
  <c r="AA53" i="1" a="1"/>
  <c r="AA125" i="1" a="1"/>
  <c r="AA25" i="1" a="1"/>
  <c r="AA97" i="1" a="1"/>
  <c r="AA132" i="1" a="1"/>
  <c r="Z50" i="1" a="1"/>
  <c r="Z122" i="1" a="1"/>
  <c r="Z97" i="1" a="1"/>
  <c r="Z69" i="1" a="1"/>
  <c r="Z141" i="1" a="1"/>
  <c r="Z34" i="1" a="1"/>
  <c r="Z106" i="1" a="1"/>
  <c r="Z151" i="1" a="1"/>
  <c r="Z77" i="1" a="1"/>
  <c r="Z149" i="1" a="1"/>
  <c r="Z48" i="1" a="1"/>
  <c r="Z120" i="1" a="1"/>
  <c r="Z61" i="1" a="1"/>
  <c r="Y68" i="1" a="1"/>
  <c r="Y140" i="1" a="1"/>
  <c r="Y21" i="1" a="1"/>
  <c r="Y93" i="1" a="1"/>
  <c r="Y61" i="1" a="1"/>
  <c r="Y58" i="1" a="1"/>
  <c r="Y130" i="1" a="1"/>
  <c r="Y23" i="1" a="1"/>
  <c r="Y95" i="1" a="1"/>
  <c r="Y79" i="1" a="1"/>
  <c r="Y54" i="1" a="1"/>
  <c r="Y126" i="1" a="1"/>
  <c r="X14" i="1" a="1"/>
  <c r="X86" i="1" a="1"/>
  <c r="X158" i="1" a="1"/>
  <c r="X63" i="1" a="1"/>
  <c r="X135" i="1" a="1"/>
  <c r="X22" i="1" a="1"/>
  <c r="X94" i="1" a="1"/>
  <c r="X37" i="1" a="1"/>
  <c r="X59" i="1" a="1"/>
  <c r="X131" i="1" a="1"/>
  <c r="X18" i="1" a="1"/>
  <c r="X90" i="1" a="1"/>
  <c r="X31" i="1" a="1"/>
  <c r="W32" i="1" a="1"/>
  <c r="W104" i="1" a="1"/>
  <c r="W109" i="1" a="1"/>
  <c r="W63" i="1" a="1"/>
  <c r="W135" i="1" a="1"/>
  <c r="W40" i="1" a="1"/>
  <c r="W112" i="1" a="1"/>
  <c r="W121" i="1" a="1"/>
  <c r="W65" i="1" a="1"/>
  <c r="W137" i="1" a="1"/>
  <c r="W24" i="1" a="1"/>
  <c r="W96" i="1" a="1"/>
  <c r="W157" i="1" a="1"/>
  <c r="V50" i="1" a="1"/>
  <c r="V122" i="1" a="1"/>
  <c r="V39" i="1" a="1"/>
  <c r="V111" i="1" a="1"/>
  <c r="V28" i="1" a="1"/>
  <c r="V100" i="1" a="1"/>
  <c r="V17" i="1" a="1"/>
  <c r="V89" i="1" a="1"/>
  <c r="V12" i="1" a="1"/>
  <c r="V84" i="1" a="1"/>
  <c r="V156" i="1" a="1"/>
  <c r="V79" i="1" a="1"/>
  <c r="V151" i="1" a="1"/>
  <c r="AC74" i="1" a="1"/>
  <c r="AC146" i="1" a="1"/>
  <c r="AC51" i="1" a="1"/>
  <c r="AC141" i="1" a="1"/>
  <c r="AC58" i="1" a="1"/>
  <c r="AC130" i="1" a="1"/>
  <c r="AC41" i="1" a="1"/>
  <c r="AC113" i="1" a="1"/>
  <c r="AC24" i="1" a="1"/>
  <c r="AC114" i="1" a="1"/>
  <c r="AC37" i="1" a="1"/>
  <c r="AC109" i="1" a="1"/>
  <c r="AB20" i="1" a="1"/>
  <c r="AB92" i="1" a="1"/>
  <c r="AB43" i="1" a="1"/>
  <c r="AB39" i="1" a="1"/>
  <c r="AB111" i="1" a="1"/>
  <c r="AB109" i="1" a="1"/>
  <c r="AB76" i="1" a="1"/>
  <c r="AB148" i="1" a="1"/>
  <c r="AB47" i="1" a="1"/>
  <c r="AB119" i="1" a="1"/>
  <c r="AB151" i="1" a="1"/>
  <c r="AB78" i="1" a="1"/>
  <c r="AB150" i="1" a="1"/>
  <c r="AA38" i="1" a="1"/>
  <c r="AA110" i="1" a="1"/>
  <c r="AA156" i="1" a="1"/>
  <c r="AA63" i="1" a="1"/>
  <c r="AA135" i="1" a="1"/>
  <c r="AA16" i="1" a="1"/>
  <c r="AA88" i="1" a="1"/>
  <c r="AA160" i="1" a="1"/>
  <c r="AA59" i="1" a="1"/>
  <c r="AA131" i="1" a="1"/>
  <c r="AA31" i="1" a="1"/>
  <c r="AA103" i="1" a="1"/>
  <c r="AA60" i="1" a="1"/>
  <c r="Z56" i="1" a="1"/>
  <c r="Z128" i="1" a="1"/>
  <c r="Z127" i="1" a="1"/>
  <c r="Z75" i="1" a="1"/>
  <c r="Z147" i="1" a="1"/>
  <c r="Z40" i="1" a="1"/>
  <c r="Z112" i="1" a="1"/>
  <c r="Z11" i="1" a="1"/>
  <c r="Z83" i="1" a="1"/>
  <c r="Z155" i="1" a="1"/>
  <c r="Z54" i="1" a="1"/>
  <c r="Z126" i="1" a="1"/>
  <c r="Z157" i="1" a="1"/>
  <c r="Y74" i="1" a="1"/>
  <c r="Y146" i="1" a="1"/>
  <c r="Y27" i="1" a="1"/>
  <c r="Y99" i="1" a="1"/>
  <c r="Y109" i="1" a="1"/>
  <c r="Y64" i="1" a="1"/>
  <c r="Y136" i="1" a="1"/>
  <c r="Y29" i="1" a="1"/>
  <c r="Y101" i="1" a="1"/>
  <c r="Y103" i="1" a="1"/>
  <c r="Y60" i="1" a="1"/>
  <c r="Y132" i="1" a="1"/>
  <c r="X20" i="1" a="1"/>
  <c r="X92" i="1" a="1"/>
  <c r="X55" i="1" a="1"/>
  <c r="X69" i="1" a="1"/>
  <c r="X141" i="1" a="1"/>
  <c r="X28" i="1" a="1"/>
  <c r="X100" i="1" a="1"/>
  <c r="X139" i="1" a="1"/>
  <c r="X65" i="1" a="1"/>
  <c r="X137" i="1" a="1"/>
  <c r="X24" i="1" a="1"/>
  <c r="X96" i="1" a="1"/>
  <c r="X61" i="1" a="1"/>
  <c r="W38" i="1" a="1"/>
  <c r="W110" i="1" a="1"/>
  <c r="W139" i="1" a="1"/>
  <c r="W69" i="1" a="1"/>
  <c r="W141" i="1" a="1"/>
  <c r="W46" i="1" a="1"/>
  <c r="W118" i="1" a="1"/>
  <c r="W145" i="1" a="1"/>
  <c r="W82" i="1" a="1"/>
  <c r="V20" i="1" a="1"/>
  <c r="V142" i="1" a="1"/>
  <c r="V121" i="1" a="1"/>
  <c r="U139" i="1" a="1"/>
  <c r="U147" i="1" a="1"/>
  <c r="U94" i="1" a="1"/>
  <c r="U53" i="1" a="1"/>
  <c r="U18" i="1" a="1"/>
  <c r="U138" i="1" a="1"/>
  <c r="T56" i="1" a="1"/>
  <c r="T158" i="1" a="1"/>
  <c r="T69" i="1" a="1"/>
  <c r="T43" i="1" a="1"/>
  <c r="T64" i="1" a="1"/>
  <c r="T160" i="1" a="1"/>
  <c r="T83" i="1" a="1"/>
  <c r="T49" i="1" a="1"/>
  <c r="T78" i="1" a="1"/>
  <c r="T156" i="1" a="1"/>
  <c r="S44" i="1" a="1"/>
  <c r="S116" i="1" a="1"/>
  <c r="S15" i="1" a="1"/>
  <c r="S87" i="1" a="1"/>
  <c r="S159" i="1" a="1"/>
  <c r="S40" i="1" a="1"/>
  <c r="S112" i="1" a="1"/>
  <c r="S133" i="1" a="1"/>
  <c r="S65" i="1" a="1"/>
  <c r="S137" i="1" a="1"/>
  <c r="S18" i="1" a="1"/>
  <c r="S90" i="1" a="1"/>
  <c r="S55" i="1" a="1"/>
  <c r="R62" i="1" a="1"/>
  <c r="R134" i="1" a="1"/>
  <c r="R9" i="1" a="1"/>
  <c r="R81" i="1" a="1"/>
  <c r="R153" i="1" a="1"/>
  <c r="R34" i="1" a="1"/>
  <c r="R106" i="1" a="1"/>
  <c r="R109" i="1" a="1"/>
  <c r="R65" i="1" a="1"/>
  <c r="R137" i="1" a="1"/>
  <c r="R42" i="1" a="1"/>
  <c r="Q8" i="1" a="1"/>
  <c r="Q33" i="1" a="1"/>
  <c r="Q121" i="1" a="1"/>
  <c r="Q70" i="1" a="1"/>
  <c r="Q142" i="1" a="1"/>
  <c r="Q72" i="1" a="1"/>
  <c r="Q31" i="1" a="1"/>
  <c r="Q54" i="1" a="1"/>
  <c r="U76" i="1" a="1"/>
  <c r="T46" i="1" a="1"/>
  <c r="S53" i="1" a="1"/>
  <c r="R141" i="1" a="1"/>
  <c r="Q140" i="1" a="1"/>
  <c r="Q60" i="1" a="1"/>
  <c r="W154" i="1" a="1"/>
  <c r="V56" i="1" a="1"/>
  <c r="V23" i="1" a="1"/>
  <c r="V133" i="1" a="1"/>
  <c r="U15" i="1" a="1"/>
  <c r="U159" i="1" a="1"/>
  <c r="U106" i="1" a="1"/>
  <c r="U65" i="1" a="1"/>
  <c r="U24" i="1" a="1"/>
  <c r="U144" i="1" a="1"/>
  <c r="T68" i="1" a="1"/>
  <c r="T67" i="1" a="1"/>
  <c r="T75" i="1" a="1"/>
  <c r="T73" i="1" a="1"/>
  <c r="T70" i="1" a="1"/>
  <c r="T19" i="1" a="1"/>
  <c r="T89" i="1" a="1"/>
  <c r="T121" i="1" a="1"/>
  <c r="T84" i="1" a="1"/>
  <c r="T37" i="1" a="1"/>
  <c r="S50" i="1" a="1"/>
  <c r="S122" i="1" a="1"/>
  <c r="S21" i="1" a="1"/>
  <c r="S93" i="1" a="1"/>
  <c r="S19" i="1" a="1"/>
  <c r="S46" i="1" a="1"/>
  <c r="S118" i="1" a="1"/>
  <c r="S31" i="1" a="1"/>
  <c r="S71" i="1" a="1"/>
  <c r="S143" i="1" a="1"/>
  <c r="S24" i="1" a="1"/>
  <c r="S96" i="1" a="1"/>
  <c r="S37" i="1" a="1"/>
  <c r="R68" i="1" a="1"/>
  <c r="R140" i="1" a="1"/>
  <c r="R15" i="1" a="1"/>
  <c r="R87" i="1" a="1"/>
  <c r="R159" i="1" a="1"/>
  <c r="R40" i="1" a="1"/>
  <c r="R112" i="1" a="1"/>
  <c r="R133" i="1" a="1"/>
  <c r="R71" i="1" a="1"/>
  <c r="R143" i="1" a="1"/>
  <c r="R48" i="1" a="1"/>
  <c r="R120" i="1" a="1"/>
  <c r="Q14" i="1" a="1"/>
  <c r="Q86" i="1" a="1"/>
  <c r="Q158" i="1" a="1"/>
  <c r="Q39" i="1" a="1"/>
  <c r="Q111" i="1" a="1"/>
  <c r="Q37" i="1" a="1"/>
  <c r="Q76" i="1" a="1"/>
  <c r="Q148" i="1" a="1"/>
  <c r="Q35" i="1" a="1"/>
  <c r="Q107" i="1" a="1"/>
  <c r="Q150" i="1" a="1"/>
  <c r="V70" i="1" a="1"/>
  <c r="T147" i="1" a="1"/>
  <c r="S157" i="1" a="1"/>
  <c r="S61" i="1" a="1"/>
  <c r="R22" i="1" a="1"/>
  <c r="Q68" i="1" a="1"/>
  <c r="Q17" i="1" a="1"/>
  <c r="W35" i="1" a="1"/>
  <c r="V92" i="1" a="1"/>
  <c r="V59" i="1" a="1"/>
  <c r="V157" i="1" a="1"/>
  <c r="U33" i="1" a="1"/>
  <c r="U91" i="1" a="1"/>
  <c r="U124" i="1" a="1"/>
  <c r="U71" i="1" a="1"/>
  <c r="U36" i="1" a="1"/>
  <c r="U25" i="1" a="1"/>
  <c r="T74" i="1" a="1"/>
  <c r="T85" i="1" a="1"/>
  <c r="T87" i="1" a="1"/>
  <c r="T79" i="1" a="1"/>
  <c r="T82" i="1" a="1"/>
  <c r="T127" i="1" a="1"/>
  <c r="T95" i="1" a="1"/>
  <c r="T151" i="1" a="1"/>
  <c r="T90" i="1" a="1"/>
  <c r="T13" i="1" a="1"/>
  <c r="S56" i="1" a="1"/>
  <c r="S128" i="1" a="1"/>
  <c r="S27" i="1" a="1"/>
  <c r="S99" i="1" a="1"/>
  <c r="S67" i="1" a="1"/>
  <c r="S52" i="1" a="1"/>
  <c r="S124" i="1" a="1"/>
  <c r="S139" i="1" a="1"/>
  <c r="S77" i="1" a="1"/>
  <c r="S149" i="1" a="1"/>
  <c r="S30" i="1" a="1"/>
  <c r="S102" i="1" a="1"/>
  <c r="S145" i="1" a="1"/>
  <c r="R74" i="1" a="1"/>
  <c r="R146" i="1" a="1"/>
  <c r="R21" i="1" a="1"/>
  <c r="R93" i="1" a="1"/>
  <c r="R31" i="1" a="1"/>
  <c r="R46" i="1" a="1"/>
  <c r="R118" i="1" a="1"/>
  <c r="R67" i="1" a="1"/>
  <c r="R77" i="1" a="1"/>
  <c r="R149" i="1" a="1"/>
  <c r="R54" i="1" a="1"/>
  <c r="R126" i="1" a="1"/>
  <c r="Q20" i="1" a="1"/>
  <c r="Q92" i="1" a="1"/>
  <c r="Q55" i="1" a="1"/>
  <c r="Q45" i="1" a="1"/>
  <c r="Q117" i="1" a="1"/>
  <c r="Q10" i="1" a="1"/>
  <c r="Q82" i="1" a="1"/>
  <c r="Q154" i="1" a="1"/>
  <c r="Q41" i="1" a="1"/>
  <c r="Q113" i="1" a="1"/>
  <c r="Q12" i="1" a="1"/>
  <c r="Q84" i="1" a="1"/>
  <c r="Q156" i="1" a="1"/>
  <c r="Q13" i="1" a="1"/>
  <c r="R89" i="1" a="1"/>
  <c r="Q32" i="1" a="1"/>
  <c r="Q129" i="1" a="1"/>
  <c r="Q53" i="1" a="1"/>
  <c r="Q96" i="1" a="1"/>
  <c r="R135" i="1" a="1"/>
  <c r="R24" i="1" a="1"/>
  <c r="Q126" i="1" a="1"/>
  <c r="U120" i="1" a="1"/>
  <c r="T38" i="1" a="1"/>
  <c r="T155" i="1" a="1"/>
  <c r="S147" i="1" a="1"/>
  <c r="R69" i="1" a="1"/>
  <c r="R102" i="1" a="1"/>
  <c r="Q58" i="1" a="1"/>
  <c r="W71" i="1" a="1"/>
  <c r="V128" i="1" a="1"/>
  <c r="V95" i="1" a="1"/>
  <c r="U38" i="1" a="1"/>
  <c r="U39" i="1" a="1"/>
  <c r="U109" i="1" a="1"/>
  <c r="U130" i="1" a="1"/>
  <c r="U83" i="1" a="1"/>
  <c r="U48" i="1" a="1"/>
  <c r="U79" i="1" a="1"/>
  <c r="T86" i="1" a="1"/>
  <c r="T115" i="1" a="1"/>
  <c r="T93" i="1" a="1"/>
  <c r="T109" i="1" a="1"/>
  <c r="T88" i="1" a="1"/>
  <c r="T11" i="1" a="1"/>
  <c r="T107" i="1" a="1"/>
  <c r="T12" i="1" a="1"/>
  <c r="T96" i="1" a="1"/>
  <c r="T103" i="1" a="1"/>
  <c r="S62" i="1" a="1"/>
  <c r="S134" i="1" a="1"/>
  <c r="S33" i="1" a="1"/>
  <c r="S105" i="1" a="1"/>
  <c r="S85" i="1" a="1"/>
  <c r="S58" i="1" a="1"/>
  <c r="S130" i="1" a="1"/>
  <c r="S11" i="1" a="1"/>
  <c r="S83" i="1" a="1"/>
  <c r="S155" i="1" a="1"/>
  <c r="S36" i="1" a="1"/>
  <c r="S108" i="1" a="1"/>
  <c r="R8" i="1" a="1"/>
  <c r="R80" i="1" a="1"/>
  <c r="R152" i="1" a="1"/>
  <c r="R27" i="1" a="1"/>
  <c r="R99" i="1" a="1"/>
  <c r="R73" i="1" a="1"/>
  <c r="R52" i="1" a="1"/>
  <c r="R124" i="1" a="1"/>
  <c r="R11" i="1" a="1"/>
  <c r="R83" i="1" a="1"/>
  <c r="R155" i="1" a="1"/>
  <c r="R60" i="1" a="1"/>
  <c r="R132" i="1" a="1"/>
  <c r="Q26" i="1" a="1"/>
  <c r="Q98" i="1" a="1"/>
  <c r="Q79" i="1" a="1"/>
  <c r="Q51" i="1" a="1"/>
  <c r="Q123" i="1" a="1"/>
  <c r="Q16" i="1" a="1"/>
  <c r="Q88" i="1" a="1"/>
  <c r="Q160" i="1" a="1"/>
  <c r="Q47" i="1" a="1"/>
  <c r="Q119" i="1" a="1"/>
  <c r="Q18" i="1" a="1"/>
  <c r="Q90" i="1" a="1"/>
  <c r="R49" i="1" a="1"/>
  <c r="Q104" i="1" a="1"/>
  <c r="Q57" i="1" a="1"/>
  <c r="Q22" i="1" a="1"/>
  <c r="Q49" i="1" a="1"/>
  <c r="Q24" i="1" a="1"/>
  <c r="Q103" i="1" a="1"/>
  <c r="W107" i="1" a="1"/>
  <c r="V9" i="1" a="1"/>
  <c r="V131" i="1" a="1"/>
  <c r="U50" i="1" a="1"/>
  <c r="U57" i="1" a="1"/>
  <c r="U145" i="1" a="1"/>
  <c r="U148" i="1" a="1"/>
  <c r="U89" i="1" a="1"/>
  <c r="U54" i="1" a="1"/>
  <c r="U121" i="1" a="1"/>
  <c r="T92" i="1" a="1"/>
  <c r="T145" i="1" a="1"/>
  <c r="T99" i="1" a="1"/>
  <c r="T139" i="1" a="1"/>
  <c r="T94" i="1" a="1"/>
  <c r="T17" i="1" a="1"/>
  <c r="T113" i="1" a="1"/>
  <c r="T18" i="1" a="1"/>
  <c r="T102" i="1" a="1"/>
  <c r="T133" i="1" a="1"/>
  <c r="S68" i="1" a="1"/>
  <c r="S140" i="1" a="1"/>
  <c r="S39" i="1" a="1"/>
  <c r="S111" i="1" a="1"/>
  <c r="S103" i="1" a="1"/>
  <c r="S64" i="1" a="1"/>
  <c r="S136" i="1" a="1"/>
  <c r="S17" i="1" a="1"/>
  <c r="S89" i="1" a="1"/>
  <c r="S13" i="1" a="1"/>
  <c r="S42" i="1" a="1"/>
  <c r="S114" i="1" a="1"/>
  <c r="R14" i="1" a="1"/>
  <c r="R86" i="1" a="1"/>
  <c r="R158" i="1" a="1"/>
  <c r="R33" i="1" a="1"/>
  <c r="R105" i="1" a="1"/>
  <c r="R91" i="1" a="1"/>
  <c r="R58" i="1" a="1"/>
  <c r="R130" i="1" a="1"/>
  <c r="R17" i="1" a="1"/>
  <c r="R66" i="1" a="1"/>
  <c r="R138" i="1" a="1"/>
  <c r="Q109" i="1" a="1"/>
  <c r="Q94" i="1" a="1"/>
  <c r="Q125" i="1" a="1"/>
  <c r="R16" i="1" a="1"/>
  <c r="R37" i="1" a="1"/>
  <c r="Q87" i="1" a="1"/>
  <c r="Q83" i="1" a="1"/>
  <c r="U129" i="1" a="1"/>
  <c r="T144" i="1" a="1"/>
  <c r="S100" i="1" a="1"/>
  <c r="R50" i="1" a="1"/>
  <c r="R43" i="1" a="1"/>
  <c r="Q67" i="1" a="1"/>
  <c r="W143" i="1" a="1"/>
  <c r="V45" i="1" a="1"/>
  <c r="V18" i="1" a="1"/>
  <c r="U68" i="1" a="1"/>
  <c r="U63" i="1" a="1"/>
  <c r="U10" i="1" a="1"/>
  <c r="U154" i="1" a="1"/>
  <c r="U107" i="1" a="1"/>
  <c r="U66" i="1" a="1"/>
  <c r="U19" i="1" a="1"/>
  <c r="T104" i="1" a="1"/>
  <c r="T15" i="1" a="1"/>
  <c r="T105" i="1" a="1"/>
  <c r="T10" i="1" a="1"/>
  <c r="T106" i="1" a="1"/>
  <c r="T23" i="1" a="1"/>
  <c r="T119" i="1" a="1"/>
  <c r="T24" i="1" a="1"/>
  <c r="T108" i="1" a="1"/>
  <c r="T157" i="1" a="1"/>
  <c r="S74" i="1" a="1"/>
  <c r="S146" i="1" a="1"/>
  <c r="S45" i="1" a="1"/>
  <c r="S117" i="1" a="1"/>
  <c r="S127" i="1" a="1"/>
  <c r="S70" i="1" a="1"/>
  <c r="S142" i="1" a="1"/>
  <c r="S23" i="1" a="1"/>
  <c r="S95" i="1" a="1"/>
  <c r="S73" i="1" a="1"/>
  <c r="S48" i="1" a="1"/>
  <c r="S120" i="1" a="1"/>
  <c r="R20" i="1" a="1"/>
  <c r="R92" i="1" a="1"/>
  <c r="R13" i="1" a="1"/>
  <c r="R39" i="1" a="1"/>
  <c r="R111" i="1" a="1"/>
  <c r="R115" i="1" a="1"/>
  <c r="R64" i="1" a="1"/>
  <c r="R136" i="1" a="1"/>
  <c r="R23" i="1" a="1"/>
  <c r="R95" i="1" a="1"/>
  <c r="R19" i="1" a="1"/>
  <c r="R72" i="1" a="1"/>
  <c r="R144" i="1" a="1"/>
  <c r="Q38" i="1" a="1"/>
  <c r="Q110" i="1" a="1"/>
  <c r="Q157" i="1" a="1"/>
  <c r="Q63" i="1" a="1"/>
  <c r="Q135" i="1" a="1"/>
  <c r="Q28" i="1" a="1"/>
  <c r="Q100" i="1" a="1"/>
  <c r="Q91" i="1" a="1"/>
  <c r="Q59" i="1" a="1"/>
  <c r="Q131" i="1" a="1"/>
  <c r="Q30" i="1" a="1"/>
  <c r="Q102" i="1" a="1"/>
  <c r="Q139" i="1" a="1"/>
  <c r="Q65" i="1" a="1"/>
  <c r="Q36" i="1" a="1"/>
  <c r="Q19" i="1" a="1"/>
  <c r="Q40" i="1" a="1"/>
  <c r="Q43" i="1" a="1"/>
  <c r="Q61" i="1" a="1"/>
  <c r="R47" i="1" a="1"/>
  <c r="Q11" i="1" a="1"/>
  <c r="U35" i="1" a="1"/>
  <c r="T142" i="1" a="1"/>
  <c r="S28" i="1" a="1"/>
  <c r="S125" i="1" a="1"/>
  <c r="R30" i="1" a="1"/>
  <c r="Q89" i="1" a="1"/>
  <c r="W103" i="1" a="1"/>
  <c r="V81" i="1" a="1"/>
  <c r="V54" i="1" a="1"/>
  <c r="U74" i="1" a="1"/>
  <c r="U75" i="1" a="1"/>
  <c r="U22" i="1" a="1"/>
  <c r="U61" i="1" a="1"/>
  <c r="U113" i="1" a="1"/>
  <c r="U72" i="1" a="1"/>
  <c r="U151" i="1" a="1"/>
  <c r="T110" i="1" a="1"/>
  <c r="T21" i="1" a="1"/>
  <c r="T117" i="1" a="1"/>
  <c r="T16" i="1" a="1"/>
  <c r="T112" i="1" a="1"/>
  <c r="T35" i="1" a="1"/>
  <c r="T125" i="1" a="1"/>
  <c r="T30" i="1" a="1"/>
  <c r="T114" i="1" a="1"/>
  <c r="S8" i="1" a="1"/>
  <c r="S80" i="1" a="1"/>
  <c r="S152" i="1" a="1"/>
  <c r="S51" i="1" a="1"/>
  <c r="S123" i="1" a="1"/>
  <c r="S49" i="1" a="1"/>
  <c r="S76" i="1" a="1"/>
  <c r="S148" i="1" a="1"/>
  <c r="S29" i="1" a="1"/>
  <c r="S101" i="1" a="1"/>
  <c r="S79" i="1" a="1"/>
  <c r="S54" i="1" a="1"/>
  <c r="S126" i="1" a="1"/>
  <c r="R26" i="1" a="1"/>
  <c r="R98" i="1" a="1"/>
  <c r="R139" i="1" a="1"/>
  <c r="R45" i="1" a="1"/>
  <c r="R117" i="1" a="1"/>
  <c r="R145" i="1" a="1"/>
  <c r="R70" i="1" a="1"/>
  <c r="R142" i="1" a="1"/>
  <c r="R29" i="1" a="1"/>
  <c r="R101" i="1" a="1"/>
  <c r="R151" i="1" a="1"/>
  <c r="R78" i="1" a="1"/>
  <c r="R150" i="1" a="1"/>
  <c r="Q44" i="1" a="1"/>
  <c r="Q116" i="1" a="1"/>
  <c r="Q73" i="1" a="1"/>
  <c r="Q69" i="1" a="1"/>
  <c r="Q141" i="1" a="1"/>
  <c r="Q34" i="1" a="1"/>
  <c r="Q106" i="1" a="1"/>
  <c r="Q127" i="1" a="1"/>
  <c r="Q137" i="1" a="1"/>
  <c r="Q108" i="1" a="1"/>
  <c r="Q75" i="1" a="1"/>
  <c r="Q112" i="1" a="1"/>
  <c r="Q143" i="1" a="1"/>
  <c r="Q42" i="1" a="1"/>
  <c r="R88" i="1" a="1"/>
  <c r="Q62" i="1" a="1"/>
  <c r="Q15" i="1" a="1"/>
  <c r="Q155" i="1" a="1"/>
  <c r="U155" i="1" a="1"/>
  <c r="T140" i="1" a="1"/>
  <c r="S32" i="1" a="1"/>
  <c r="S91" i="1" a="1"/>
  <c r="R122" i="1" a="1"/>
  <c r="R53" i="1" a="1"/>
  <c r="Q93" i="1" a="1"/>
  <c r="W30" i="1" a="1"/>
  <c r="V117" i="1" a="1"/>
  <c r="V90" i="1" a="1"/>
  <c r="U110" i="1" a="1"/>
  <c r="U87" i="1" a="1"/>
  <c r="U34" i="1" a="1"/>
  <c r="U85" i="1" a="1"/>
  <c r="U125" i="1" a="1"/>
  <c r="U90" i="1" a="1"/>
  <c r="T14" i="1" a="1"/>
  <c r="T116" i="1" a="1"/>
  <c r="T27" i="1" a="1"/>
  <c r="T123" i="1" a="1"/>
  <c r="T22" i="1" a="1"/>
  <c r="T118" i="1" a="1"/>
  <c r="T41" i="1" a="1"/>
  <c r="T131" i="1" a="1"/>
  <c r="T42" i="1" a="1"/>
  <c r="T120" i="1" a="1"/>
  <c r="S14" i="1" a="1"/>
  <c r="S86" i="1" a="1"/>
  <c r="S158" i="1" a="1"/>
  <c r="S57" i="1" a="1"/>
  <c r="S129" i="1" a="1"/>
  <c r="S10" i="1" a="1"/>
  <c r="S82" i="1" a="1"/>
  <c r="S154" i="1" a="1"/>
  <c r="S35" i="1" a="1"/>
  <c r="S107" i="1" a="1"/>
  <c r="S97" i="1" a="1"/>
  <c r="S60" i="1" a="1"/>
  <c r="S132" i="1" a="1"/>
  <c r="R32" i="1" a="1"/>
  <c r="R104" i="1" a="1"/>
  <c r="R25" i="1" a="1"/>
  <c r="R51" i="1" a="1"/>
  <c r="R123" i="1" a="1"/>
  <c r="R55" i="1" a="1"/>
  <c r="R76" i="1" a="1"/>
  <c r="R148" i="1" a="1"/>
  <c r="R35" i="1" a="1"/>
  <c r="R107" i="1" a="1"/>
  <c r="R12" i="1" a="1"/>
  <c r="R84" i="1" a="1"/>
  <c r="R156" i="1" a="1"/>
  <c r="Q50" i="1" a="1"/>
  <c r="Q122" i="1" a="1"/>
  <c r="Q133" i="1" a="1"/>
  <c r="Q147" i="1" a="1"/>
  <c r="Q71" i="1" a="1"/>
  <c r="Q114" i="1" a="1"/>
  <c r="R119" i="1" a="1"/>
  <c r="Q52" i="1" a="1"/>
  <c r="V49" i="1" a="1"/>
  <c r="T65" i="1" a="1"/>
  <c r="S75" i="1" a="1"/>
  <c r="R127" i="1" a="1"/>
  <c r="R97" i="1" a="1"/>
  <c r="Q25" i="1" a="1"/>
  <c r="W66" i="1" a="1"/>
  <c r="V153" i="1" a="1"/>
  <c r="V126" i="1" a="1"/>
  <c r="U122" i="1" a="1"/>
  <c r="U105" i="1" a="1"/>
  <c r="U52" i="1" a="1"/>
  <c r="U11" i="1" a="1"/>
  <c r="U137" i="1" a="1"/>
  <c r="U96" i="1" a="1"/>
  <c r="T20" i="1" a="1"/>
  <c r="T128" i="1" a="1"/>
  <c r="T33" i="1" a="1"/>
  <c r="T135" i="1" a="1"/>
  <c r="T34" i="1" a="1"/>
  <c r="T124" i="1" a="1"/>
  <c r="T53" i="1" a="1"/>
  <c r="T137" i="1" a="1"/>
  <c r="T48" i="1" a="1"/>
  <c r="T126" i="1" a="1"/>
  <c r="S20" i="1" a="1"/>
  <c r="S92" i="1" a="1"/>
  <c r="S43" i="1" a="1"/>
  <c r="S63" i="1" a="1"/>
  <c r="S135" i="1" a="1"/>
  <c r="S16" i="1" a="1"/>
  <c r="S88" i="1" a="1"/>
  <c r="S160" i="1" a="1"/>
  <c r="S41" i="1" a="1"/>
  <c r="S113" i="1" a="1"/>
  <c r="S121" i="1" a="1"/>
  <c r="S66" i="1" a="1"/>
  <c r="S138" i="1" a="1"/>
  <c r="R38" i="1" a="1"/>
  <c r="R110" i="1" a="1"/>
  <c r="R79" i="1" a="1"/>
  <c r="R57" i="1" a="1"/>
  <c r="R129" i="1" a="1"/>
  <c r="R10" i="1" a="1"/>
  <c r="R82" i="1" a="1"/>
  <c r="R154" i="1" a="1"/>
  <c r="R41" i="1" a="1"/>
  <c r="R113" i="1" a="1"/>
  <c r="R18" i="1" a="1"/>
  <c r="R90" i="1" a="1"/>
  <c r="R61" i="1" a="1"/>
  <c r="Q56" i="1" a="1"/>
  <c r="Q128" i="1" a="1"/>
  <c r="Q9" i="1" a="1"/>
  <c r="Q81" i="1" a="1"/>
  <c r="Q153" i="1" a="1"/>
  <c r="Q46" i="1" a="1"/>
  <c r="Q118" i="1" a="1"/>
  <c r="Q151" i="1" a="1"/>
  <c r="Q77" i="1" a="1"/>
  <c r="Q149" i="1" a="1"/>
  <c r="Q48" i="1" a="1"/>
  <c r="Q120" i="1" a="1"/>
  <c r="Q145" i="1" a="1"/>
  <c r="S144" i="1" a="1"/>
  <c r="R44" i="1" a="1"/>
  <c r="R116" i="1" a="1"/>
  <c r="R103" i="1" a="1"/>
  <c r="R63" i="1" a="1"/>
  <c r="R160" i="1" a="1"/>
  <c r="R96" i="1" a="1"/>
  <c r="Q134" i="1" a="1"/>
  <c r="Q159" i="1" a="1"/>
  <c r="W138" i="1" a="1"/>
  <c r="T51" i="1" a="1"/>
  <c r="S104" i="1" a="1"/>
  <c r="S78" i="1" a="1"/>
  <c r="R94" i="1" a="1"/>
  <c r="Q21" i="1" a="1"/>
  <c r="Q132" i="1" a="1"/>
  <c r="W102" i="1" a="1"/>
  <c r="V34" i="1" a="1"/>
  <c r="V13" i="1" a="1"/>
  <c r="U140" i="1" a="1"/>
  <c r="U111" i="1" a="1"/>
  <c r="U58" i="1" a="1"/>
  <c r="U17" i="1" a="1"/>
  <c r="U143" i="1" a="1"/>
  <c r="U108" i="1" a="1"/>
  <c r="T32" i="1" a="1"/>
  <c r="T134" i="1" a="1"/>
  <c r="T45" i="1" a="1"/>
  <c r="T141" i="1" a="1"/>
  <c r="T40" i="1" a="1"/>
  <c r="T136" i="1" a="1"/>
  <c r="T59" i="1" a="1"/>
  <c r="T149" i="1" a="1"/>
  <c r="T54" i="1" a="1"/>
  <c r="T132" i="1" a="1"/>
  <c r="S26" i="1" a="1"/>
  <c r="S98" i="1" a="1"/>
  <c r="S115" i="1" a="1"/>
  <c r="S69" i="1" a="1"/>
  <c r="S141" i="1" a="1"/>
  <c r="S22" i="1" a="1"/>
  <c r="S94" i="1" a="1"/>
  <c r="S25" i="1" a="1"/>
  <c r="S47" i="1" a="1"/>
  <c r="S119" i="1" a="1"/>
  <c r="S151" i="1" a="1"/>
  <c r="S72" i="1" a="1"/>
  <c r="W37" i="1" a="1"/>
  <c r="V106" i="1" a="1"/>
  <c r="V85" i="1" a="1"/>
  <c r="U31" i="1" a="1"/>
  <c r="U135" i="1" a="1"/>
  <c r="U82" i="1" a="1"/>
  <c r="U41" i="1" a="1"/>
  <c r="U67" i="1" a="1"/>
  <c r="U126" i="1" a="1"/>
  <c r="T44" i="1" a="1"/>
  <c r="T146" i="1" a="1"/>
  <c r="T63" i="1" a="1"/>
  <c r="T159" i="1" a="1"/>
  <c r="T52" i="1" a="1"/>
  <c r="T154" i="1" a="1"/>
  <c r="T77" i="1" a="1"/>
  <c r="T55" i="1" a="1"/>
  <c r="T72" i="1" a="1"/>
  <c r="T150" i="1" a="1"/>
  <c r="S38" i="1" a="1"/>
  <c r="S110" i="1" a="1"/>
  <c r="S9" i="1" a="1"/>
  <c r="S81" i="1" a="1"/>
  <c r="S153" i="1" a="1"/>
  <c r="S34" i="1" a="1"/>
  <c r="S106" i="1" a="1"/>
  <c r="S109" i="1" a="1"/>
  <c r="S59" i="1" a="1"/>
  <c r="S131" i="1" a="1"/>
  <c r="S12" i="1" a="1"/>
  <c r="S84" i="1" a="1"/>
  <c r="S156" i="1" a="1"/>
  <c r="R56" i="1" a="1"/>
  <c r="R128" i="1" a="1"/>
  <c r="R157" i="1" a="1"/>
  <c r="R75" i="1" a="1"/>
  <c r="R147" i="1" a="1"/>
  <c r="R28" i="1" a="1"/>
  <c r="R100" i="1" a="1"/>
  <c r="R85" i="1" a="1"/>
  <c r="R59" i="1" a="1"/>
  <c r="R131" i="1" a="1"/>
  <c r="R36" i="1" a="1"/>
  <c r="R108" i="1" a="1"/>
  <c r="R121" i="1" a="1"/>
  <c r="Q74" i="1" a="1"/>
  <c r="Q146" i="1" a="1"/>
  <c r="Q27" i="1" a="1"/>
  <c r="Q99" i="1" a="1"/>
  <c r="Q97" i="1" a="1"/>
  <c r="Q64" i="1" a="1"/>
  <c r="Q136" i="1" a="1"/>
  <c r="Q23" i="1" a="1"/>
  <c r="Q95" i="1" a="1"/>
  <c r="Q85" i="1" a="1"/>
  <c r="Q66" i="1" a="1"/>
  <c r="Q138" i="1" a="1"/>
  <c r="R114" i="1" a="1"/>
  <c r="Q80" i="1" a="1"/>
  <c r="Q152" i="1" a="1"/>
  <c r="Q105" i="1" a="1"/>
  <c r="Q29" i="1" a="1"/>
  <c r="Q101" i="1" a="1"/>
  <c r="Q115" i="1" a="1"/>
  <c r="Q144" i="1" a="1"/>
  <c r="Q78" i="1" a="1"/>
  <c r="Q124" i="1" a="1"/>
  <c r="U146" i="1" a="1"/>
  <c r="T60" i="1" a="1"/>
  <c r="S150" i="1" a="1"/>
  <c r="R125" i="1" a="1"/>
  <c r="Q130" i="1" a="1"/>
  <c r="Q130" i="1" l="1"/>
  <c r="R125" i="1"/>
  <c r="S150" i="1"/>
  <c r="T60" i="1"/>
  <c r="U146" i="1"/>
  <c r="Q124" i="1"/>
  <c r="Q78" i="1"/>
  <c r="Q144" i="1"/>
  <c r="Q115" i="1"/>
  <c r="Q101" i="1"/>
  <c r="Q29" i="1"/>
  <c r="Q105" i="1"/>
  <c r="Q152" i="1"/>
  <c r="Q80" i="1"/>
  <c r="R114" i="1"/>
  <c r="Q138" i="1"/>
  <c r="Q66" i="1"/>
  <c r="Q85" i="1"/>
  <c r="Q95" i="1"/>
  <c r="Q23" i="1"/>
  <c r="Q136" i="1"/>
  <c r="Q64" i="1"/>
  <c r="Q97" i="1"/>
  <c r="Q99" i="1"/>
  <c r="Q27" i="1"/>
  <c r="Q146" i="1"/>
  <c r="Q74" i="1"/>
  <c r="R121" i="1"/>
  <c r="R108" i="1"/>
  <c r="R36" i="1"/>
  <c r="R131" i="1"/>
  <c r="R59" i="1"/>
  <c r="R85" i="1"/>
  <c r="R100" i="1"/>
  <c r="R28" i="1"/>
  <c r="R147" i="1"/>
  <c r="R75" i="1"/>
  <c r="R157" i="1"/>
  <c r="R128" i="1"/>
  <c r="R56" i="1"/>
  <c r="S156" i="1"/>
  <c r="S84" i="1"/>
  <c r="S12" i="1"/>
  <c r="S131" i="1"/>
  <c r="S59" i="1"/>
  <c r="S109" i="1"/>
  <c r="S106" i="1"/>
  <c r="S34" i="1"/>
  <c r="S153" i="1"/>
  <c r="S81" i="1"/>
  <c r="S9" i="1"/>
  <c r="S110" i="1"/>
  <c r="S38" i="1"/>
  <c r="T150" i="1"/>
  <c r="T72" i="1"/>
  <c r="T55" i="1"/>
  <c r="T77" i="1"/>
  <c r="T154" i="1"/>
  <c r="T52" i="1"/>
  <c r="T159" i="1"/>
  <c r="T63" i="1"/>
  <c r="T146" i="1"/>
  <c r="T44" i="1"/>
  <c r="U126" i="1"/>
  <c r="U67" i="1"/>
  <c r="U41" i="1"/>
  <c r="U82" i="1"/>
  <c r="U135" i="1"/>
  <c r="U31" i="1"/>
  <c r="V85" i="1"/>
  <c r="V106" i="1"/>
  <c r="W37" i="1"/>
  <c r="S72" i="1"/>
  <c r="S151" i="1"/>
  <c r="S119" i="1"/>
  <c r="S47" i="1"/>
  <c r="S25" i="1"/>
  <c r="S94" i="1"/>
  <c r="S22" i="1"/>
  <c r="S141" i="1"/>
  <c r="S69" i="1"/>
  <c r="S115" i="1"/>
  <c r="S98" i="1"/>
  <c r="S26" i="1"/>
  <c r="T132" i="1"/>
  <c r="T54" i="1"/>
  <c r="T149" i="1"/>
  <c r="T59" i="1"/>
  <c r="T136" i="1"/>
  <c r="T40" i="1"/>
  <c r="T141" i="1"/>
  <c r="T45" i="1"/>
  <c r="T134" i="1"/>
  <c r="T32" i="1"/>
  <c r="U108" i="1"/>
  <c r="U143" i="1"/>
  <c r="U17" i="1"/>
  <c r="U58" i="1"/>
  <c r="U111" i="1"/>
  <c r="U140" i="1"/>
  <c r="V13" i="1"/>
  <c r="V34" i="1"/>
  <c r="W102" i="1"/>
  <c r="Q132" i="1"/>
  <c r="Q21" i="1"/>
  <c r="R94" i="1"/>
  <c r="S78" i="1"/>
  <c r="S104" i="1"/>
  <c r="T51" i="1"/>
  <c r="W138" i="1"/>
  <c r="Q159" i="1"/>
  <c r="Q134" i="1"/>
  <c r="R96" i="1"/>
  <c r="R160" i="1"/>
  <c r="R63" i="1"/>
  <c r="R103" i="1"/>
  <c r="R116" i="1"/>
  <c r="R44" i="1"/>
  <c r="S144" i="1"/>
  <c r="Q145" i="1"/>
  <c r="Q120" i="1"/>
  <c r="Q48" i="1"/>
  <c r="Q149" i="1"/>
  <c r="Q77" i="1"/>
  <c r="Q151" i="1"/>
  <c r="Q118" i="1"/>
  <c r="Q46" i="1"/>
  <c r="Q153" i="1"/>
  <c r="Q81" i="1"/>
  <c r="Q9" i="1"/>
  <c r="Q128" i="1"/>
  <c r="Q56" i="1"/>
  <c r="R61" i="1"/>
  <c r="R90" i="1"/>
  <c r="R18" i="1"/>
  <c r="R113" i="1"/>
  <c r="R41" i="1"/>
  <c r="R154" i="1"/>
  <c r="R82" i="1"/>
  <c r="R10" i="1"/>
  <c r="R129" i="1"/>
  <c r="R57" i="1"/>
  <c r="R79" i="1"/>
  <c r="R110" i="1"/>
  <c r="R38" i="1"/>
  <c r="S138" i="1"/>
  <c r="S66" i="1"/>
  <c r="S121" i="1"/>
  <c r="S113" i="1"/>
  <c r="S41" i="1"/>
  <c r="S160" i="1"/>
  <c r="S88" i="1"/>
  <c r="S16" i="1"/>
  <c r="S135" i="1"/>
  <c r="S63" i="1"/>
  <c r="S43" i="1"/>
  <c r="S92" i="1"/>
  <c r="S20" i="1"/>
  <c r="T126" i="1"/>
  <c r="T48" i="1"/>
  <c r="T137" i="1"/>
  <c r="T53" i="1"/>
  <c r="T124" i="1"/>
  <c r="T34" i="1"/>
  <c r="T135" i="1"/>
  <c r="T33" i="1"/>
  <c r="T128" i="1"/>
  <c r="T20" i="1"/>
  <c r="U96" i="1"/>
  <c r="U137" i="1"/>
  <c r="U11" i="1"/>
  <c r="U52" i="1"/>
  <c r="U105" i="1"/>
  <c r="U122" i="1"/>
  <c r="V126" i="1"/>
  <c r="V153" i="1"/>
  <c r="W66" i="1"/>
  <c r="Q25" i="1"/>
  <c r="R97" i="1"/>
  <c r="R127" i="1"/>
  <c r="S75" i="1"/>
  <c r="T65" i="1"/>
  <c r="V49" i="1"/>
  <c r="Q52" i="1"/>
  <c r="R119" i="1"/>
  <c r="Q114" i="1"/>
  <c r="Q71" i="1"/>
  <c r="Q147" i="1"/>
  <c r="Q133" i="1"/>
  <c r="Q122" i="1"/>
  <c r="Q50" i="1"/>
  <c r="R156" i="1"/>
  <c r="R84" i="1"/>
  <c r="R12" i="1"/>
  <c r="R107" i="1"/>
  <c r="R35" i="1"/>
  <c r="R148" i="1"/>
  <c r="R76" i="1"/>
  <c r="R55" i="1"/>
  <c r="R123" i="1"/>
  <c r="R51" i="1"/>
  <c r="R25" i="1"/>
  <c r="R104" i="1"/>
  <c r="R32" i="1"/>
  <c r="S132" i="1"/>
  <c r="S60" i="1"/>
  <c r="S97" i="1"/>
  <c r="S107" i="1"/>
  <c r="S35" i="1"/>
  <c r="S154" i="1"/>
  <c r="S82" i="1"/>
  <c r="S10" i="1"/>
  <c r="S129" i="1"/>
  <c r="S57" i="1"/>
  <c r="S158" i="1"/>
  <c r="S86" i="1"/>
  <c r="S14" i="1"/>
  <c r="T120" i="1"/>
  <c r="T42" i="1"/>
  <c r="T131" i="1"/>
  <c r="T41" i="1"/>
  <c r="T118" i="1"/>
  <c r="T22" i="1"/>
  <c r="T123" i="1"/>
  <c r="T27" i="1"/>
  <c r="T116" i="1"/>
  <c r="T14" i="1"/>
  <c r="U90" i="1"/>
  <c r="U125" i="1"/>
  <c r="U85" i="1"/>
  <c r="U34" i="1"/>
  <c r="U87" i="1"/>
  <c r="U110" i="1"/>
  <c r="V90" i="1"/>
  <c r="V117" i="1"/>
  <c r="W30" i="1"/>
  <c r="Q93" i="1"/>
  <c r="R53" i="1"/>
  <c r="R122" i="1"/>
  <c r="S91" i="1"/>
  <c r="S32" i="1"/>
  <c r="T140" i="1"/>
  <c r="U155" i="1"/>
  <c r="Q155" i="1"/>
  <c r="Q15" i="1"/>
  <c r="Q62" i="1"/>
  <c r="R88" i="1"/>
  <c r="Q42" i="1"/>
  <c r="Q143" i="1"/>
  <c r="Q112" i="1"/>
  <c r="Q75" i="1"/>
  <c r="Q108" i="1"/>
  <c r="Q137" i="1"/>
  <c r="Q127" i="1"/>
  <c r="Q106" i="1"/>
  <c r="Q34" i="1"/>
  <c r="Q141" i="1"/>
  <c r="Q69" i="1"/>
  <c r="Q73" i="1"/>
  <c r="Q116" i="1"/>
  <c r="Q44" i="1"/>
  <c r="R150" i="1"/>
  <c r="R78" i="1"/>
  <c r="R151" i="1"/>
  <c r="R101" i="1"/>
  <c r="R29" i="1"/>
  <c r="R142" i="1"/>
  <c r="R70" i="1"/>
  <c r="R145" i="1"/>
  <c r="R117" i="1"/>
  <c r="R45" i="1"/>
  <c r="R139" i="1"/>
  <c r="R98" i="1"/>
  <c r="R26" i="1"/>
  <c r="S126" i="1"/>
  <c r="S54" i="1"/>
  <c r="S79" i="1"/>
  <c r="S101" i="1"/>
  <c r="S29" i="1"/>
  <c r="S148" i="1"/>
  <c r="S76" i="1"/>
  <c r="S49" i="1"/>
  <c r="S123" i="1"/>
  <c r="S51" i="1"/>
  <c r="S152" i="1"/>
  <c r="S80" i="1"/>
  <c r="S8" i="1"/>
  <c r="T114" i="1"/>
  <c r="T30" i="1"/>
  <c r="T125" i="1"/>
  <c r="T35" i="1"/>
  <c r="T112" i="1"/>
  <c r="T16" i="1"/>
  <c r="T117" i="1"/>
  <c r="T21" i="1"/>
  <c r="T110" i="1"/>
  <c r="U151" i="1"/>
  <c r="U72" i="1"/>
  <c r="U113" i="1"/>
  <c r="U61" i="1"/>
  <c r="U22" i="1"/>
  <c r="U75" i="1"/>
  <c r="U74" i="1"/>
  <c r="V54" i="1"/>
  <c r="V81" i="1"/>
  <c r="W103" i="1"/>
  <c r="Q89" i="1"/>
  <c r="R30" i="1"/>
  <c r="S125" i="1"/>
  <c r="S28" i="1"/>
  <c r="T142" i="1"/>
  <c r="U35" i="1"/>
  <c r="Q11" i="1"/>
  <c r="R47" i="1"/>
  <c r="Q61" i="1"/>
  <c r="Q43" i="1"/>
  <c r="Q40" i="1"/>
  <c r="Q19" i="1"/>
  <c r="Q36" i="1"/>
  <c r="Q65" i="1"/>
  <c r="Q139" i="1"/>
  <c r="Q102" i="1"/>
  <c r="Q30" i="1"/>
  <c r="Q131" i="1"/>
  <c r="Q59" i="1"/>
  <c r="Q91" i="1"/>
  <c r="Q100" i="1"/>
  <c r="Q28" i="1"/>
  <c r="Q135" i="1"/>
  <c r="Q63" i="1"/>
  <c r="Q157" i="1"/>
  <c r="Q110" i="1"/>
  <c r="Q38" i="1"/>
  <c r="R144" i="1"/>
  <c r="R72" i="1"/>
  <c r="R19" i="1"/>
  <c r="R95" i="1"/>
  <c r="R23" i="1"/>
  <c r="R136" i="1"/>
  <c r="R64" i="1"/>
  <c r="R115" i="1"/>
  <c r="R111" i="1"/>
  <c r="R39" i="1"/>
  <c r="R13" i="1"/>
  <c r="R92" i="1"/>
  <c r="R20" i="1"/>
  <c r="S120" i="1"/>
  <c r="S48" i="1"/>
  <c r="S73" i="1"/>
  <c r="S95" i="1"/>
  <c r="S23" i="1"/>
  <c r="S142" i="1"/>
  <c r="S70" i="1"/>
  <c r="S127" i="1"/>
  <c r="S117" i="1"/>
  <c r="S45" i="1"/>
  <c r="S146" i="1"/>
  <c r="S74" i="1"/>
  <c r="T157" i="1"/>
  <c r="T108" i="1"/>
  <c r="T24" i="1"/>
  <c r="T119" i="1"/>
  <c r="T23" i="1"/>
  <c r="T106" i="1"/>
  <c r="T10" i="1"/>
  <c r="T105" i="1"/>
  <c r="T15" i="1"/>
  <c r="T104" i="1"/>
  <c r="U19" i="1"/>
  <c r="U66" i="1"/>
  <c r="U107" i="1"/>
  <c r="U154" i="1"/>
  <c r="U10" i="1"/>
  <c r="U63" i="1"/>
  <c r="U68" i="1"/>
  <c r="V18" i="1"/>
  <c r="V45" i="1"/>
  <c r="W143" i="1"/>
  <c r="Q67" i="1"/>
  <c r="R43" i="1"/>
  <c r="R50" i="1"/>
  <c r="S100" i="1"/>
  <c r="T144" i="1"/>
  <c r="U129" i="1"/>
  <c r="Q83" i="1"/>
  <c r="Q87" i="1"/>
  <c r="R37" i="1"/>
  <c r="R16" i="1"/>
  <c r="Q125" i="1"/>
  <c r="Q94" i="1"/>
  <c r="Q109" i="1"/>
  <c r="R138" i="1"/>
  <c r="R66" i="1"/>
  <c r="R17" i="1"/>
  <c r="R130" i="1"/>
  <c r="R58" i="1"/>
  <c r="R91" i="1"/>
  <c r="R105" i="1"/>
  <c r="R33" i="1"/>
  <c r="R158" i="1"/>
  <c r="R86" i="1"/>
  <c r="R14" i="1"/>
  <c r="S114" i="1"/>
  <c r="S42" i="1"/>
  <c r="S13" i="1"/>
  <c r="S89" i="1"/>
  <c r="S17" i="1"/>
  <c r="S136" i="1"/>
  <c r="S64" i="1"/>
  <c r="S103" i="1"/>
  <c r="S111" i="1"/>
  <c r="S39" i="1"/>
  <c r="S140" i="1"/>
  <c r="S68" i="1"/>
  <c r="T133" i="1"/>
  <c r="T102" i="1"/>
  <c r="T18" i="1"/>
  <c r="T113" i="1"/>
  <c r="T17" i="1"/>
  <c r="T94" i="1"/>
  <c r="T139" i="1"/>
  <c r="T99" i="1"/>
  <c r="T145" i="1"/>
  <c r="T92" i="1"/>
  <c r="U121" i="1"/>
  <c r="U54" i="1"/>
  <c r="U89" i="1"/>
  <c r="U148" i="1"/>
  <c r="U145" i="1"/>
  <c r="U57" i="1"/>
  <c r="U50" i="1"/>
  <c r="V131" i="1"/>
  <c r="V9" i="1"/>
  <c r="W107" i="1"/>
  <c r="Q103" i="1"/>
  <c r="Q24" i="1"/>
  <c r="Q49" i="1"/>
  <c r="Q22" i="1"/>
  <c r="Q57" i="1"/>
  <c r="Q104" i="1"/>
  <c r="R49" i="1"/>
  <c r="Q90" i="1"/>
  <c r="Q18" i="1"/>
  <c r="Q119" i="1"/>
  <c r="Q47" i="1"/>
  <c r="Q160" i="1"/>
  <c r="Q88" i="1"/>
  <c r="Q16" i="1"/>
  <c r="Q123" i="1"/>
  <c r="Q51" i="1"/>
  <c r="Q79" i="1"/>
  <c r="Q98" i="1"/>
  <c r="Q26" i="1"/>
  <c r="R132" i="1"/>
  <c r="R60" i="1"/>
  <c r="R155" i="1"/>
  <c r="R83" i="1"/>
  <c r="R11" i="1"/>
  <c r="R124" i="1"/>
  <c r="R52" i="1"/>
  <c r="R73" i="1"/>
  <c r="R99" i="1"/>
  <c r="R27" i="1"/>
  <c r="R152" i="1"/>
  <c r="R80" i="1"/>
  <c r="R8" i="1"/>
  <c r="S108" i="1"/>
  <c r="S36" i="1"/>
  <c r="S155" i="1"/>
  <c r="S83" i="1"/>
  <c r="S11" i="1"/>
  <c r="S130" i="1"/>
  <c r="S58" i="1"/>
  <c r="S85" i="1"/>
  <c r="S105" i="1"/>
  <c r="S33" i="1"/>
  <c r="S134" i="1"/>
  <c r="S62" i="1"/>
  <c r="T103" i="1"/>
  <c r="T96" i="1"/>
  <c r="T12" i="1"/>
  <c r="T107" i="1"/>
  <c r="T11" i="1"/>
  <c r="T88" i="1"/>
  <c r="T109" i="1"/>
  <c r="T93" i="1"/>
  <c r="T115" i="1"/>
  <c r="T86" i="1"/>
  <c r="U79" i="1"/>
  <c r="U48" i="1"/>
  <c r="U83" i="1"/>
  <c r="U130" i="1"/>
  <c r="U109" i="1"/>
  <c r="U39" i="1"/>
  <c r="U38" i="1"/>
  <c r="V95" i="1"/>
  <c r="V128" i="1"/>
  <c r="W71" i="1"/>
  <c r="Q58" i="1"/>
  <c r="R102" i="1"/>
  <c r="R69" i="1"/>
  <c r="S147" i="1"/>
  <c r="T155" i="1"/>
  <c r="T38" i="1"/>
  <c r="U120" i="1"/>
  <c r="Q126" i="1"/>
  <c r="R24" i="1"/>
  <c r="R135" i="1"/>
  <c r="Q96" i="1"/>
  <c r="Q53" i="1"/>
  <c r="Q129" i="1"/>
  <c r="Q32" i="1"/>
  <c r="R89" i="1"/>
  <c r="Q13" i="1"/>
  <c r="Q156" i="1"/>
  <c r="Q84" i="1"/>
  <c r="Q12" i="1"/>
  <c r="Q113" i="1"/>
  <c r="Q41" i="1"/>
  <c r="Q154" i="1"/>
  <c r="Q82" i="1"/>
  <c r="Q10" i="1"/>
  <c r="Q117" i="1"/>
  <c r="Q45" i="1"/>
  <c r="Q55" i="1"/>
  <c r="Q92" i="1"/>
  <c r="Q20" i="1"/>
  <c r="R126" i="1"/>
  <c r="R54" i="1"/>
  <c r="R149" i="1"/>
  <c r="R77" i="1"/>
  <c r="R67" i="1"/>
  <c r="R118" i="1"/>
  <c r="R46" i="1"/>
  <c r="R31" i="1"/>
  <c r="R93" i="1"/>
  <c r="R21" i="1"/>
  <c r="R146" i="1"/>
  <c r="R74" i="1"/>
  <c r="S145" i="1"/>
  <c r="S102" i="1"/>
  <c r="S30" i="1"/>
  <c r="S149" i="1"/>
  <c r="S77" i="1"/>
  <c r="S139" i="1"/>
  <c r="S124" i="1"/>
  <c r="S52" i="1"/>
  <c r="S67" i="1"/>
  <c r="S99" i="1"/>
  <c r="S27" i="1"/>
  <c r="S128" i="1"/>
  <c r="S56" i="1"/>
  <c r="T13" i="1"/>
  <c r="T90" i="1"/>
  <c r="T151" i="1"/>
  <c r="T95" i="1"/>
  <c r="T127" i="1"/>
  <c r="T82" i="1"/>
  <c r="T79" i="1"/>
  <c r="T87" i="1"/>
  <c r="T85" i="1"/>
  <c r="T74" i="1"/>
  <c r="U25" i="1"/>
  <c r="U36" i="1"/>
  <c r="U71" i="1"/>
  <c r="U124" i="1"/>
  <c r="U91" i="1"/>
  <c r="U33" i="1"/>
  <c r="V157" i="1"/>
  <c r="V59" i="1"/>
  <c r="V92" i="1"/>
  <c r="W35" i="1"/>
  <c r="Q17" i="1"/>
  <c r="Q68" i="1"/>
  <c r="R22" i="1"/>
  <c r="S61" i="1"/>
  <c r="S157" i="1"/>
  <c r="T147" i="1"/>
  <c r="V70" i="1"/>
  <c r="Q150" i="1"/>
  <c r="Q107" i="1"/>
  <c r="Q35" i="1"/>
  <c r="Q148" i="1"/>
  <c r="Q76" i="1"/>
  <c r="Q37" i="1"/>
  <c r="Q111" i="1"/>
  <c r="Q39" i="1"/>
  <c r="Q158" i="1"/>
  <c r="Q86" i="1"/>
  <c r="Q14" i="1"/>
  <c r="R120" i="1"/>
  <c r="R48" i="1"/>
  <c r="R143" i="1"/>
  <c r="R71" i="1"/>
  <c r="R133" i="1"/>
  <c r="R112" i="1"/>
  <c r="R40" i="1"/>
  <c r="R159" i="1"/>
  <c r="R87" i="1"/>
  <c r="R15" i="1"/>
  <c r="R140" i="1"/>
  <c r="R68" i="1"/>
  <c r="S37" i="1"/>
  <c r="S96" i="1"/>
  <c r="S24" i="1"/>
  <c r="S143" i="1"/>
  <c r="S71" i="1"/>
  <c r="S31" i="1"/>
  <c r="S118" i="1"/>
  <c r="S46" i="1"/>
  <c r="S19" i="1"/>
  <c r="S93" i="1"/>
  <c r="S21" i="1"/>
  <c r="S122" i="1"/>
  <c r="S50" i="1"/>
  <c r="T37" i="1"/>
  <c r="T84" i="1"/>
  <c r="T121" i="1"/>
  <c r="T89" i="1"/>
  <c r="T19" i="1"/>
  <c r="T70" i="1"/>
  <c r="T73" i="1"/>
  <c r="T75" i="1"/>
  <c r="T67" i="1"/>
  <c r="T68" i="1"/>
  <c r="U144" i="1"/>
  <c r="U24" i="1"/>
  <c r="U65" i="1"/>
  <c r="U106" i="1"/>
  <c r="U159" i="1"/>
  <c r="U15" i="1"/>
  <c r="V133" i="1"/>
  <c r="V23" i="1"/>
  <c r="V56" i="1"/>
  <c r="W154" i="1"/>
  <c r="Q60" i="1"/>
  <c r="Q140" i="1"/>
  <c r="R141" i="1"/>
  <c r="S53" i="1"/>
  <c r="T46" i="1"/>
  <c r="U76" i="1"/>
  <c r="Q54" i="1"/>
  <c r="Q31" i="1"/>
  <c r="Q72" i="1"/>
  <c r="Q142" i="1"/>
  <c r="Q70" i="1"/>
  <c r="Q121" i="1"/>
  <c r="Q33" i="1"/>
  <c r="Q8" i="1"/>
  <c r="R42" i="1"/>
  <c r="R137" i="1"/>
  <c r="R65" i="1"/>
  <c r="R109" i="1"/>
  <c r="R106" i="1"/>
  <c r="R34" i="1"/>
  <c r="R153" i="1"/>
  <c r="R81" i="1"/>
  <c r="R9" i="1"/>
  <c r="R134" i="1"/>
  <c r="R62" i="1"/>
  <c r="S55" i="1"/>
  <c r="S90" i="1"/>
  <c r="S18" i="1"/>
  <c r="S137" i="1"/>
  <c r="S65" i="1"/>
  <c r="S133" i="1"/>
  <c r="S112" i="1"/>
  <c r="S40" i="1"/>
  <c r="S159" i="1"/>
  <c r="S87" i="1"/>
  <c r="S15" i="1"/>
  <c r="S116" i="1"/>
  <c r="S44" i="1"/>
  <c r="T156" i="1"/>
  <c r="T78" i="1"/>
  <c r="T49" i="1"/>
  <c r="T83" i="1"/>
  <c r="T160" i="1"/>
  <c r="T64" i="1"/>
  <c r="T43" i="1"/>
  <c r="T69" i="1"/>
  <c r="T158" i="1"/>
  <c r="T56" i="1"/>
  <c r="U138" i="1"/>
  <c r="U18" i="1"/>
  <c r="U53" i="1"/>
  <c r="U94" i="1"/>
  <c r="U147" i="1"/>
  <c r="U139" i="1"/>
  <c r="V121" i="1"/>
  <c r="V142" i="1"/>
  <c r="V20" i="1"/>
  <c r="W82" i="1"/>
  <c r="W145" i="1"/>
  <c r="W118" i="1"/>
  <c r="W46" i="1"/>
  <c r="W141" i="1"/>
  <c r="W69" i="1"/>
  <c r="W139" i="1"/>
  <c r="W110" i="1"/>
  <c r="W38" i="1"/>
  <c r="X61" i="1"/>
  <c r="X96" i="1"/>
  <c r="X24" i="1"/>
  <c r="X137" i="1"/>
  <c r="X65" i="1"/>
  <c r="X139" i="1"/>
  <c r="X100" i="1"/>
  <c r="X28" i="1"/>
  <c r="X141" i="1"/>
  <c r="X69" i="1"/>
  <c r="X55" i="1"/>
  <c r="X92" i="1"/>
  <c r="X20" i="1"/>
  <c r="Y132" i="1"/>
  <c r="Y60" i="1"/>
  <c r="Y103" i="1"/>
  <c r="Y101" i="1"/>
  <c r="Y29" i="1"/>
  <c r="Y136" i="1"/>
  <c r="Y64" i="1"/>
  <c r="Y109" i="1"/>
  <c r="Y99" i="1"/>
  <c r="Y27" i="1"/>
  <c r="Y146" i="1"/>
  <c r="Y74" i="1"/>
  <c r="Z157" i="1"/>
  <c r="Z126" i="1"/>
  <c r="Z54" i="1"/>
  <c r="Z155" i="1"/>
  <c r="Z83" i="1"/>
  <c r="Z11" i="1"/>
  <c r="Z112" i="1"/>
  <c r="Z40" i="1"/>
  <c r="Z147" i="1"/>
  <c r="Z75" i="1"/>
  <c r="Z127" i="1"/>
  <c r="Z128" i="1"/>
  <c r="Z56" i="1"/>
  <c r="AA60" i="1"/>
  <c r="AA103" i="1"/>
  <c r="AA31" i="1"/>
  <c r="AA131" i="1"/>
  <c r="AA59" i="1"/>
  <c r="AA160" i="1"/>
  <c r="AA88" i="1"/>
  <c r="AA16" i="1"/>
  <c r="AA135" i="1"/>
  <c r="AA63" i="1"/>
  <c r="AA156" i="1"/>
  <c r="AA110" i="1"/>
  <c r="AA38" i="1"/>
  <c r="AB150" i="1"/>
  <c r="AB78" i="1"/>
  <c r="AB151" i="1"/>
  <c r="AB119" i="1"/>
  <c r="AB47" i="1"/>
  <c r="AB148" i="1"/>
  <c r="AB76" i="1"/>
  <c r="AB109" i="1"/>
  <c r="AB111" i="1"/>
  <c r="AB39" i="1"/>
  <c r="AB43" i="1"/>
  <c r="AB92" i="1"/>
  <c r="AB20" i="1"/>
  <c r="AC109" i="1"/>
  <c r="AC37" i="1"/>
  <c r="AC114" i="1"/>
  <c r="AC24" i="1"/>
  <c r="AC113" i="1"/>
  <c r="AC41" i="1"/>
  <c r="AC130" i="1"/>
  <c r="AC58" i="1"/>
  <c r="AC141" i="1"/>
  <c r="AC51" i="1"/>
  <c r="AC146" i="1"/>
  <c r="AC74" i="1"/>
  <c r="V151" i="1"/>
  <c r="V79" i="1"/>
  <c r="V156" i="1"/>
  <c r="V84" i="1"/>
  <c r="V12" i="1"/>
  <c r="V89" i="1"/>
  <c r="V17" i="1"/>
  <c r="V100" i="1"/>
  <c r="V28" i="1"/>
  <c r="V111" i="1"/>
  <c r="V39" i="1"/>
  <c r="V122" i="1"/>
  <c r="V50" i="1"/>
  <c r="W157" i="1"/>
  <c r="W96" i="1"/>
  <c r="W24" i="1"/>
  <c r="W137" i="1"/>
  <c r="W65" i="1"/>
  <c r="W121" i="1"/>
  <c r="W112" i="1"/>
  <c r="W40" i="1"/>
  <c r="W135" i="1"/>
  <c r="W63" i="1"/>
  <c r="W109" i="1"/>
  <c r="W104" i="1"/>
  <c r="W32" i="1"/>
  <c r="X31" i="1"/>
  <c r="X90" i="1"/>
  <c r="X18" i="1"/>
  <c r="X131" i="1"/>
  <c r="X59" i="1"/>
  <c r="X37" i="1"/>
  <c r="X94" i="1"/>
  <c r="X22" i="1"/>
  <c r="X135" i="1"/>
  <c r="X63" i="1"/>
  <c r="X158" i="1"/>
  <c r="X86" i="1"/>
  <c r="X14" i="1"/>
  <c r="Y126" i="1"/>
  <c r="Y54" i="1"/>
  <c r="Y79" i="1"/>
  <c r="Y95" i="1"/>
  <c r="Y23" i="1"/>
  <c r="Y130" i="1"/>
  <c r="Y58" i="1"/>
  <c r="Y61" i="1"/>
  <c r="Y93" i="1"/>
  <c r="Y21" i="1"/>
  <c r="Y140" i="1"/>
  <c r="Y68" i="1"/>
  <c r="Z61" i="1"/>
  <c r="Z120" i="1"/>
  <c r="Z48" i="1"/>
  <c r="Z149" i="1"/>
  <c r="Z77" i="1"/>
  <c r="Z151" i="1"/>
  <c r="Z106" i="1"/>
  <c r="Z34" i="1"/>
  <c r="Z141" i="1"/>
  <c r="Z69" i="1"/>
  <c r="Z97" i="1"/>
  <c r="Z122" i="1"/>
  <c r="Z50" i="1"/>
  <c r="AA132" i="1"/>
  <c r="AA97" i="1"/>
  <c r="AA25" i="1"/>
  <c r="AA125" i="1"/>
  <c r="AA53" i="1"/>
  <c r="AA154" i="1"/>
  <c r="AA82" i="1"/>
  <c r="AA10" i="1"/>
  <c r="AA129" i="1"/>
  <c r="AA57" i="1"/>
  <c r="AA120" i="1"/>
  <c r="AA104" i="1"/>
  <c r="AA32" i="1"/>
  <c r="AB144" i="1"/>
  <c r="AB72" i="1"/>
  <c r="AB103" i="1"/>
  <c r="AB113" i="1"/>
  <c r="AB41" i="1"/>
  <c r="AB142" i="1"/>
  <c r="AB70" i="1"/>
  <c r="AB37" i="1"/>
  <c r="AB105" i="1"/>
  <c r="AB33" i="1"/>
  <c r="AB158" i="1"/>
  <c r="AB86" i="1"/>
  <c r="AB14" i="1"/>
  <c r="AC103" i="1"/>
  <c r="AC31" i="1"/>
  <c r="AC108" i="1"/>
  <c r="AC18" i="1"/>
  <c r="AC107" i="1"/>
  <c r="AC35" i="1"/>
  <c r="AC124" i="1"/>
  <c r="AC52" i="1"/>
  <c r="AC135" i="1"/>
  <c r="AC45" i="1"/>
  <c r="AC140" i="1"/>
  <c r="AC68" i="1"/>
  <c r="T138" i="1"/>
  <c r="T66" i="1"/>
  <c r="T91" i="1"/>
  <c r="T101" i="1"/>
  <c r="T29" i="1"/>
  <c r="T130" i="1"/>
  <c r="T58" i="1"/>
  <c r="T97" i="1"/>
  <c r="T111" i="1"/>
  <c r="T39" i="1"/>
  <c r="T152" i="1"/>
  <c r="T80" i="1"/>
  <c r="T8" i="1"/>
  <c r="U132" i="1"/>
  <c r="U60" i="1"/>
  <c r="U149" i="1"/>
  <c r="U77" i="1"/>
  <c r="U127" i="1"/>
  <c r="U118" i="1"/>
  <c r="U46" i="1"/>
  <c r="U73" i="1"/>
  <c r="U99" i="1"/>
  <c r="U27" i="1"/>
  <c r="U134" i="1"/>
  <c r="U62" i="1"/>
  <c r="V145" i="1"/>
  <c r="V73" i="1"/>
  <c r="V150" i="1"/>
  <c r="V78" i="1"/>
  <c r="V155" i="1"/>
  <c r="V83" i="1"/>
  <c r="V11" i="1"/>
  <c r="V94" i="1"/>
  <c r="V22" i="1"/>
  <c r="V105" i="1"/>
  <c r="V33" i="1"/>
  <c r="V116" i="1"/>
  <c r="V44" i="1"/>
  <c r="W25" i="1"/>
  <c r="W90" i="1"/>
  <c r="W18" i="1"/>
  <c r="W131" i="1"/>
  <c r="W59" i="1"/>
  <c r="W97" i="1"/>
  <c r="W106" i="1"/>
  <c r="W34" i="1"/>
  <c r="W129" i="1"/>
  <c r="W57" i="1"/>
  <c r="W79" i="1"/>
  <c r="W98" i="1"/>
  <c r="W26" i="1"/>
  <c r="X156" i="1"/>
  <c r="X84" i="1"/>
  <c r="X12" i="1"/>
  <c r="X125" i="1"/>
  <c r="X53" i="1"/>
  <c r="X160" i="1"/>
  <c r="X88" i="1"/>
  <c r="X16" i="1"/>
  <c r="X129" i="1"/>
  <c r="X57" i="1"/>
  <c r="X152" i="1"/>
  <c r="X80" i="1"/>
  <c r="X8" i="1"/>
  <c r="Y120" i="1"/>
  <c r="Y48" i="1"/>
  <c r="Y19" i="1"/>
  <c r="Y89" i="1"/>
  <c r="Y17" i="1"/>
  <c r="Y124" i="1"/>
  <c r="Y52" i="1"/>
  <c r="Y159" i="1"/>
  <c r="Y87" i="1"/>
  <c r="Y15" i="1"/>
  <c r="Y134" i="1"/>
  <c r="Y62" i="1"/>
  <c r="Z139" i="1"/>
  <c r="Z114" i="1"/>
  <c r="Z42" i="1"/>
  <c r="Z143" i="1"/>
  <c r="Z71" i="1"/>
  <c r="Z25" i="1"/>
  <c r="Z100" i="1"/>
  <c r="Z28" i="1"/>
  <c r="Z135" i="1"/>
  <c r="Z63" i="1"/>
  <c r="Z55" i="1"/>
  <c r="Z116" i="1"/>
  <c r="Z44" i="1"/>
  <c r="AA66" i="1"/>
  <c r="AA91" i="1"/>
  <c r="AA19" i="1"/>
  <c r="AA119" i="1"/>
  <c r="AA47" i="1"/>
  <c r="AA148" i="1"/>
  <c r="AA76" i="1"/>
  <c r="AA54" i="1"/>
  <c r="AA123" i="1"/>
  <c r="AA51" i="1"/>
  <c r="AA96" i="1"/>
  <c r="AA98" i="1"/>
  <c r="AA26" i="1"/>
  <c r="AB138" i="1"/>
  <c r="AB66" i="1"/>
  <c r="AB85" i="1"/>
  <c r="AB107" i="1"/>
  <c r="AB35" i="1"/>
  <c r="AB136" i="1"/>
  <c r="AB64" i="1"/>
  <c r="AB121" i="1"/>
  <c r="AB99" i="1"/>
  <c r="AB27" i="1"/>
  <c r="AB152" i="1"/>
  <c r="AB80" i="1"/>
  <c r="AB8" i="1"/>
  <c r="AC97" i="1"/>
  <c r="AC25" i="1"/>
  <c r="AC102" i="1"/>
  <c r="AC12" i="1"/>
  <c r="AC101" i="1"/>
  <c r="AC29" i="1"/>
  <c r="AC118" i="1"/>
  <c r="AC46" i="1"/>
  <c r="AC129" i="1"/>
  <c r="AC39" i="1"/>
  <c r="AC134" i="1"/>
  <c r="AC62" i="1"/>
  <c r="U115" i="1"/>
  <c r="U112" i="1"/>
  <c r="U40" i="1"/>
  <c r="U49" i="1"/>
  <c r="U93" i="1"/>
  <c r="U21" i="1"/>
  <c r="U128" i="1"/>
  <c r="U56" i="1"/>
  <c r="V139" i="1"/>
  <c r="V67" i="1"/>
  <c r="V144" i="1"/>
  <c r="V72" i="1"/>
  <c r="V149" i="1"/>
  <c r="V77" i="1"/>
  <c r="V160" i="1"/>
  <c r="V88" i="1"/>
  <c r="V16" i="1"/>
  <c r="V99" i="1"/>
  <c r="V27" i="1"/>
  <c r="V110" i="1"/>
  <c r="V38" i="1"/>
  <c r="W156" i="1"/>
  <c r="W84" i="1"/>
  <c r="W12" i="1"/>
  <c r="W125" i="1"/>
  <c r="W53" i="1"/>
  <c r="W73" i="1"/>
  <c r="W100" i="1"/>
  <c r="W28" i="1"/>
  <c r="W123" i="1"/>
  <c r="W51" i="1"/>
  <c r="W19" i="1"/>
  <c r="W92" i="1"/>
  <c r="W20" i="1"/>
  <c r="X150" i="1"/>
  <c r="X78" i="1"/>
  <c r="X133" i="1"/>
  <c r="X119" i="1"/>
  <c r="X47" i="1"/>
  <c r="X154" i="1"/>
  <c r="X82" i="1"/>
  <c r="X10" i="1"/>
  <c r="X123" i="1"/>
  <c r="X51" i="1"/>
  <c r="X146" i="1"/>
  <c r="X74" i="1"/>
  <c r="Y133" i="1"/>
  <c r="Y114" i="1"/>
  <c r="Y42" i="1"/>
  <c r="Y155" i="1"/>
  <c r="Y83" i="1"/>
  <c r="Y11" i="1"/>
  <c r="Y118" i="1"/>
  <c r="Y46" i="1"/>
  <c r="Y153" i="1"/>
  <c r="Y81" i="1"/>
  <c r="Y9" i="1"/>
  <c r="Y128" i="1"/>
  <c r="Y56" i="1"/>
  <c r="Z19" i="1"/>
  <c r="Z108" i="1"/>
  <c r="Z36" i="1"/>
  <c r="Z137" i="1"/>
  <c r="Z65" i="1"/>
  <c r="Z31" i="1"/>
  <c r="Z94" i="1"/>
  <c r="Z22" i="1"/>
  <c r="Z129" i="1"/>
  <c r="Z57" i="1"/>
  <c r="Z145" i="1"/>
  <c r="Z110" i="1"/>
  <c r="Z38" i="1"/>
  <c r="AA157" i="1"/>
  <c r="AA85" i="1"/>
  <c r="AA13" i="1"/>
  <c r="AA113" i="1"/>
  <c r="AA41" i="1"/>
  <c r="AA142" i="1"/>
  <c r="AA70" i="1"/>
  <c r="AA138" i="1"/>
  <c r="AA117" i="1"/>
  <c r="AA45" i="1"/>
  <c r="AA48" i="1"/>
  <c r="AA92" i="1"/>
  <c r="AA20" i="1"/>
  <c r="AB132" i="1"/>
  <c r="AB60" i="1"/>
  <c r="AB19" i="1"/>
  <c r="AB101" i="1"/>
  <c r="AB29" i="1"/>
  <c r="AB130" i="1"/>
  <c r="AB58" i="1"/>
  <c r="AB55" i="1"/>
  <c r="AB93" i="1"/>
  <c r="AB21" i="1"/>
  <c r="AB146" i="1"/>
  <c r="AB74" i="1"/>
  <c r="AC117" i="1"/>
  <c r="AC91" i="1"/>
  <c r="AC19" i="1"/>
  <c r="AC78" i="1"/>
  <c r="AC84" i="1"/>
  <c r="AC95" i="1"/>
  <c r="AC23" i="1"/>
  <c r="AC112" i="1"/>
  <c r="AC40" i="1"/>
  <c r="AC123" i="1"/>
  <c r="AC33" i="1"/>
  <c r="AC128" i="1"/>
  <c r="AC56" i="1"/>
  <c r="V61" i="1"/>
  <c r="V138" i="1"/>
  <c r="V66" i="1"/>
  <c r="V143" i="1"/>
  <c r="V71" i="1"/>
  <c r="V154" i="1"/>
  <c r="V82" i="1"/>
  <c r="V10" i="1"/>
  <c r="V93" i="1"/>
  <c r="V21" i="1"/>
  <c r="V104" i="1"/>
  <c r="V32" i="1"/>
  <c r="W150" i="1"/>
  <c r="W78" i="1"/>
  <c r="W49" i="1"/>
  <c r="W119" i="1"/>
  <c r="W47" i="1"/>
  <c r="W31" i="1"/>
  <c r="W94" i="1"/>
  <c r="W22" i="1"/>
  <c r="W117" i="1"/>
  <c r="W45" i="1"/>
  <c r="W158" i="1"/>
  <c r="W86" i="1"/>
  <c r="W14" i="1"/>
  <c r="X144" i="1"/>
  <c r="X72" i="1"/>
  <c r="X115" i="1"/>
  <c r="X113" i="1"/>
  <c r="X41" i="1"/>
  <c r="X148" i="1"/>
  <c r="X76" i="1"/>
  <c r="X157" i="1"/>
  <c r="X117" i="1"/>
  <c r="X45" i="1"/>
  <c r="X140" i="1"/>
  <c r="X68" i="1"/>
  <c r="Y97" i="1"/>
  <c r="Y108" i="1"/>
  <c r="Y36" i="1"/>
  <c r="Y149" i="1"/>
  <c r="Y77" i="1"/>
  <c r="Y151" i="1"/>
  <c r="Y112" i="1"/>
  <c r="Y40" i="1"/>
  <c r="Y147" i="1"/>
  <c r="Y75" i="1"/>
  <c r="Y55" i="1"/>
  <c r="Y122" i="1"/>
  <c r="Y50" i="1"/>
  <c r="Z115" i="1"/>
  <c r="Z102" i="1"/>
  <c r="Z30" i="1"/>
  <c r="Z131" i="1"/>
  <c r="Z59" i="1"/>
  <c r="Z160" i="1"/>
  <c r="Z88" i="1"/>
  <c r="Z16" i="1"/>
  <c r="Z123" i="1"/>
  <c r="Z51" i="1"/>
  <c r="Z103" i="1"/>
  <c r="Z104" i="1"/>
  <c r="Z32" i="1"/>
  <c r="AA151" i="1"/>
  <c r="AA79" i="1"/>
  <c r="AA72" i="1"/>
  <c r="AA107" i="1"/>
  <c r="AA35" i="1"/>
  <c r="AA136" i="1"/>
  <c r="AA64" i="1"/>
  <c r="AA108" i="1"/>
  <c r="AA111" i="1"/>
  <c r="AA39" i="1"/>
  <c r="AA158" i="1"/>
  <c r="AA86" i="1"/>
  <c r="AA14" i="1"/>
  <c r="AB126" i="1"/>
  <c r="AB54" i="1"/>
  <c r="AB139" i="1"/>
  <c r="AB95" i="1"/>
  <c r="AB23" i="1"/>
  <c r="AB124" i="1"/>
  <c r="AB52" i="1"/>
  <c r="AB159" i="1"/>
  <c r="AB87" i="1"/>
  <c r="AB15" i="1"/>
  <c r="AB140" i="1"/>
  <c r="AB68" i="1"/>
  <c r="AC157" i="1"/>
  <c r="AC85" i="1"/>
  <c r="AC13" i="1"/>
  <c r="AC72" i="1"/>
  <c r="AC90" i="1"/>
  <c r="AC89" i="1"/>
  <c r="AC17" i="1"/>
  <c r="AC106" i="1"/>
  <c r="AC34" i="1"/>
  <c r="AC105" i="1"/>
  <c r="AC27" i="1"/>
  <c r="AC122" i="1"/>
  <c r="AC50" i="1"/>
  <c r="T62" i="1"/>
  <c r="U157" i="1"/>
  <c r="U114" i="1"/>
  <c r="U42" i="1"/>
  <c r="U131" i="1"/>
  <c r="U59" i="1"/>
  <c r="U43" i="1"/>
  <c r="U100" i="1"/>
  <c r="U28" i="1"/>
  <c r="U153" i="1"/>
  <c r="U81" i="1"/>
  <c r="U9" i="1"/>
  <c r="U116" i="1"/>
  <c r="U44" i="1"/>
  <c r="V127" i="1"/>
  <c r="V55" i="1"/>
  <c r="V132" i="1"/>
  <c r="V60" i="1"/>
  <c r="V137" i="1"/>
  <c r="V65" i="1"/>
  <c r="V148" i="1"/>
  <c r="V76" i="1"/>
  <c r="V159" i="1"/>
  <c r="V87" i="1"/>
  <c r="V15" i="1"/>
  <c r="V98" i="1"/>
  <c r="V26" i="1"/>
  <c r="W144" i="1"/>
  <c r="W72" i="1"/>
  <c r="W133" i="1"/>
  <c r="W113" i="1"/>
  <c r="W41" i="1"/>
  <c r="W160" i="1"/>
  <c r="W88" i="1"/>
  <c r="W16" i="1"/>
  <c r="W111" i="1"/>
  <c r="W39" i="1"/>
  <c r="W152" i="1"/>
  <c r="W80" i="1"/>
  <c r="W8" i="1"/>
  <c r="X138" i="1"/>
  <c r="X66" i="1"/>
  <c r="X97" i="1"/>
  <c r="X107" i="1"/>
  <c r="X35" i="1"/>
  <c r="X142" i="1"/>
  <c r="X70" i="1"/>
  <c r="X127" i="1"/>
  <c r="X111" i="1"/>
  <c r="X39" i="1"/>
  <c r="X134" i="1"/>
  <c r="X62" i="1"/>
  <c r="Y73" i="1"/>
  <c r="Y102" i="1"/>
  <c r="Y30" i="1"/>
  <c r="Y143" i="1"/>
  <c r="Y71" i="1"/>
  <c r="Y121" i="1"/>
  <c r="Y106" i="1"/>
  <c r="Y34" i="1"/>
  <c r="Y141" i="1"/>
  <c r="Y69" i="1"/>
  <c r="Y145" i="1"/>
  <c r="Y116" i="1"/>
  <c r="Y44" i="1"/>
  <c r="Z85" i="1"/>
  <c r="Z96" i="1"/>
  <c r="Z24" i="1"/>
  <c r="Z125" i="1"/>
  <c r="Z53" i="1"/>
  <c r="Z154" i="1"/>
  <c r="Z82" i="1"/>
  <c r="Z10" i="1"/>
  <c r="Z117" i="1"/>
  <c r="Z45" i="1"/>
  <c r="Z79" i="1"/>
  <c r="Z98" i="1"/>
  <c r="Z26" i="1"/>
  <c r="AA145" i="1"/>
  <c r="AA73" i="1"/>
  <c r="AA150" i="1"/>
  <c r="AA101" i="1"/>
  <c r="AA29" i="1"/>
  <c r="AA130" i="1"/>
  <c r="AA58" i="1"/>
  <c r="AA90" i="1"/>
  <c r="AA105" i="1"/>
  <c r="AA33" i="1"/>
  <c r="AA152" i="1"/>
  <c r="AA80" i="1"/>
  <c r="AA8" i="1"/>
  <c r="AB120" i="1"/>
  <c r="AB48" i="1"/>
  <c r="AB67" i="1"/>
  <c r="AB89" i="1"/>
  <c r="AB17" i="1"/>
  <c r="AB118" i="1"/>
  <c r="AB46" i="1"/>
  <c r="AB153" i="1"/>
  <c r="AB81" i="1"/>
  <c r="AB9" i="1"/>
  <c r="AB134" i="1"/>
  <c r="AB62" i="1"/>
  <c r="AC151" i="1"/>
  <c r="AC79" i="1"/>
  <c r="AC156" i="1"/>
  <c r="AC66" i="1"/>
  <c r="AC155" i="1"/>
  <c r="AC83" i="1"/>
  <c r="AC11" i="1"/>
  <c r="AC100" i="1"/>
  <c r="AC28" i="1"/>
  <c r="AC93" i="1"/>
  <c r="AC21" i="1"/>
  <c r="AC116" i="1"/>
  <c r="AC44" i="1"/>
  <c r="W10" i="1"/>
  <c r="W105" i="1"/>
  <c r="W33" i="1"/>
  <c r="W146" i="1"/>
  <c r="W74" i="1"/>
  <c r="X49" i="1"/>
  <c r="X132" i="1"/>
  <c r="X60" i="1"/>
  <c r="X79" i="1"/>
  <c r="X101" i="1"/>
  <c r="X29" i="1"/>
  <c r="X136" i="1"/>
  <c r="X64" i="1"/>
  <c r="X109" i="1"/>
  <c r="X105" i="1"/>
  <c r="X33" i="1"/>
  <c r="X128" i="1"/>
  <c r="X56" i="1"/>
  <c r="Y31" i="1"/>
  <c r="Y96" i="1"/>
  <c r="Y24" i="1"/>
  <c r="Y137" i="1"/>
  <c r="Y65" i="1"/>
  <c r="Y43" i="1"/>
  <c r="Y100" i="1"/>
  <c r="Y28" i="1"/>
  <c r="Y135" i="1"/>
  <c r="Y63" i="1"/>
  <c r="Y115" i="1"/>
  <c r="Y110" i="1"/>
  <c r="Y38" i="1"/>
  <c r="Z13" i="1"/>
  <c r="Z90" i="1"/>
  <c r="Z18" i="1"/>
  <c r="Z119" i="1"/>
  <c r="Z47" i="1"/>
  <c r="Z148" i="1"/>
  <c r="Z76" i="1"/>
  <c r="Z133" i="1"/>
  <c r="Z111" i="1"/>
  <c r="Z39" i="1"/>
  <c r="Z73" i="1"/>
  <c r="Z92" i="1"/>
  <c r="Z20" i="1"/>
  <c r="AA139" i="1"/>
  <c r="AA67" i="1"/>
  <c r="AA12" i="1"/>
  <c r="AA95" i="1"/>
  <c r="AA23" i="1"/>
  <c r="AA124" i="1"/>
  <c r="AA52" i="1"/>
  <c r="AA78" i="1"/>
  <c r="AA99" i="1"/>
  <c r="AA27" i="1"/>
  <c r="AA146" i="1"/>
  <c r="AA74" i="1"/>
  <c r="AB61" i="1"/>
  <c r="AB114" i="1"/>
  <c r="AB42" i="1"/>
  <c r="AB155" i="1"/>
  <c r="AB83" i="1"/>
  <c r="AB11" i="1"/>
  <c r="AB112" i="1"/>
  <c r="AB40" i="1"/>
  <c r="AB147" i="1"/>
  <c r="AB75" i="1"/>
  <c r="AB115" i="1"/>
  <c r="AB128" i="1"/>
  <c r="AB56" i="1"/>
  <c r="AC145" i="1"/>
  <c r="AC73" i="1"/>
  <c r="AC150" i="1"/>
  <c r="AC60" i="1"/>
  <c r="AC149" i="1"/>
  <c r="AC77" i="1"/>
  <c r="AC96" i="1"/>
  <c r="AC94" i="1"/>
  <c r="AC22" i="1"/>
  <c r="AC87" i="1"/>
  <c r="AC15" i="1"/>
  <c r="AC110" i="1"/>
  <c r="AC38" i="1"/>
  <c r="T36" i="1"/>
  <c r="T143" i="1"/>
  <c r="T71" i="1"/>
  <c r="T31" i="1"/>
  <c r="T100" i="1"/>
  <c r="T28" i="1"/>
  <c r="T153" i="1"/>
  <c r="T81" i="1"/>
  <c r="T9" i="1"/>
  <c r="T122" i="1"/>
  <c r="T50" i="1"/>
  <c r="U97" i="1"/>
  <c r="U102" i="1"/>
  <c r="U30" i="1"/>
  <c r="U119" i="1"/>
  <c r="U47" i="1"/>
  <c r="U160" i="1"/>
  <c r="U88" i="1"/>
  <c r="U16" i="1"/>
  <c r="U141" i="1"/>
  <c r="U69" i="1"/>
  <c r="U103" i="1"/>
  <c r="U104" i="1"/>
  <c r="U32" i="1"/>
  <c r="V115" i="1"/>
  <c r="V43" i="1"/>
  <c r="V120" i="1"/>
  <c r="V48" i="1"/>
  <c r="V125" i="1"/>
  <c r="V53" i="1"/>
  <c r="V136" i="1"/>
  <c r="V64" i="1"/>
  <c r="V147" i="1"/>
  <c r="V75" i="1"/>
  <c r="V158" i="1"/>
  <c r="V86" i="1"/>
  <c r="V14" i="1"/>
  <c r="W132" i="1"/>
  <c r="W60" i="1"/>
  <c r="W85" i="1"/>
  <c r="W101" i="1"/>
  <c r="W29" i="1"/>
  <c r="W148" i="1"/>
  <c r="W76" i="1"/>
  <c r="W61" i="1"/>
  <c r="W99" i="1"/>
  <c r="W27" i="1"/>
  <c r="W140" i="1"/>
  <c r="W68" i="1"/>
  <c r="X145" i="1"/>
  <c r="X126" i="1"/>
  <c r="X54" i="1"/>
  <c r="X67" i="1"/>
  <c r="X95" i="1"/>
  <c r="X23" i="1"/>
  <c r="X130" i="1"/>
  <c r="X58" i="1"/>
  <c r="X85" i="1"/>
  <c r="X99" i="1"/>
  <c r="X27" i="1"/>
  <c r="X122" i="1"/>
  <c r="X50" i="1"/>
  <c r="Y13" i="1"/>
  <c r="Y90" i="1"/>
  <c r="Y18" i="1"/>
  <c r="Y131" i="1"/>
  <c r="Y59" i="1"/>
  <c r="Y37" i="1"/>
  <c r="Y94" i="1"/>
  <c r="Y22" i="1"/>
  <c r="Y129" i="1"/>
  <c r="Y57" i="1"/>
  <c r="Y91" i="1"/>
  <c r="Y104" i="1"/>
  <c r="Y32" i="1"/>
  <c r="Z156" i="1"/>
  <c r="Z84" i="1"/>
  <c r="Z12" i="1"/>
  <c r="Z113" i="1"/>
  <c r="Z41" i="1"/>
  <c r="Z142" i="1"/>
  <c r="Z70" i="1"/>
  <c r="Z43" i="1"/>
  <c r="Z105" i="1"/>
  <c r="Z33" i="1"/>
  <c r="Z158" i="1"/>
  <c r="Z86" i="1"/>
  <c r="Z14" i="1"/>
  <c r="AA133" i="1"/>
  <c r="AA61" i="1"/>
  <c r="AA18" i="1"/>
  <c r="AA89" i="1"/>
  <c r="AA17" i="1"/>
  <c r="AA118" i="1"/>
  <c r="AA46" i="1"/>
  <c r="AA42" i="1"/>
  <c r="AA93" i="1"/>
  <c r="AA21" i="1"/>
  <c r="AA140" i="1"/>
  <c r="AA68" i="1"/>
  <c r="AB157" i="1"/>
  <c r="AB108" i="1"/>
  <c r="AB36" i="1"/>
  <c r="AB149" i="1"/>
  <c r="AB77" i="1"/>
  <c r="AB13" i="1"/>
  <c r="AB106" i="1"/>
  <c r="AB34" i="1"/>
  <c r="AB141" i="1"/>
  <c r="AB69" i="1"/>
  <c r="AB31" i="1"/>
  <c r="AB122" i="1"/>
  <c r="AB50" i="1"/>
  <c r="AC139" i="1"/>
  <c r="AC67" i="1"/>
  <c r="AC144" i="1"/>
  <c r="AC54" i="1"/>
  <c r="AC143" i="1"/>
  <c r="AC71" i="1"/>
  <c r="AC160" i="1"/>
  <c r="AC88" i="1"/>
  <c r="AC16" i="1"/>
  <c r="AC81" i="1"/>
  <c r="AC9" i="1"/>
  <c r="AC104" i="1"/>
  <c r="AC32" i="1"/>
  <c r="U98" i="1"/>
  <c r="U26" i="1"/>
  <c r="V109" i="1"/>
  <c r="V37" i="1"/>
  <c r="V114" i="1"/>
  <c r="V42" i="1"/>
  <c r="V119" i="1"/>
  <c r="V47" i="1"/>
  <c r="V130" i="1"/>
  <c r="V58" i="1"/>
  <c r="V141" i="1"/>
  <c r="V69" i="1"/>
  <c r="V152" i="1"/>
  <c r="V80" i="1"/>
  <c r="V8" i="1"/>
  <c r="W126" i="1"/>
  <c r="W54" i="1"/>
  <c r="W67" i="1"/>
  <c r="W95" i="1"/>
  <c r="W23" i="1"/>
  <c r="W142" i="1"/>
  <c r="W70" i="1"/>
  <c r="W55" i="1"/>
  <c r="W93" i="1"/>
  <c r="W21" i="1"/>
  <c r="W134" i="1"/>
  <c r="W62" i="1"/>
  <c r="X121" i="1"/>
  <c r="X120" i="1"/>
  <c r="X48" i="1"/>
  <c r="X25" i="1"/>
  <c r="X89" i="1"/>
  <c r="X17" i="1"/>
  <c r="X124" i="1"/>
  <c r="X52" i="1"/>
  <c r="X13" i="1"/>
  <c r="X93" i="1"/>
  <c r="X21" i="1"/>
  <c r="X116" i="1"/>
  <c r="X44" i="1"/>
  <c r="Y156" i="1"/>
  <c r="Y84" i="1"/>
  <c r="Y12" i="1"/>
  <c r="Y125" i="1"/>
  <c r="Y53" i="1"/>
  <c r="Y160" i="1"/>
  <c r="Y88" i="1"/>
  <c r="Y16" i="1"/>
  <c r="Y123" i="1"/>
  <c r="Y51" i="1"/>
  <c r="Y85" i="1"/>
  <c r="Y98" i="1"/>
  <c r="Y26" i="1"/>
  <c r="Z150" i="1"/>
  <c r="Z78" i="1"/>
  <c r="Z37" i="1"/>
  <c r="Z107" i="1"/>
  <c r="Z35" i="1"/>
  <c r="Z136" i="1"/>
  <c r="Z64" i="1"/>
  <c r="Z109" i="1"/>
  <c r="Z99" i="1"/>
  <c r="Z27" i="1"/>
  <c r="Z152" i="1"/>
  <c r="Z80" i="1"/>
  <c r="Z8" i="1"/>
  <c r="AA127" i="1"/>
  <c r="AA55" i="1"/>
  <c r="AA155" i="1"/>
  <c r="AA83" i="1"/>
  <c r="AA11" i="1"/>
  <c r="AA112" i="1"/>
  <c r="AA40" i="1"/>
  <c r="AA159" i="1"/>
  <c r="AA87" i="1"/>
  <c r="AA15" i="1"/>
  <c r="AA134" i="1"/>
  <c r="AA62" i="1"/>
  <c r="AB73" i="1"/>
  <c r="AB102" i="1"/>
  <c r="AB30" i="1"/>
  <c r="AB143" i="1"/>
  <c r="AB71" i="1"/>
  <c r="AB145" i="1"/>
  <c r="AB100" i="1"/>
  <c r="AB28" i="1"/>
  <c r="AB135" i="1"/>
  <c r="AB63" i="1"/>
  <c r="AB133" i="1"/>
  <c r="AB116" i="1"/>
  <c r="AB44" i="1"/>
  <c r="AC133" i="1"/>
  <c r="AC61" i="1"/>
  <c r="AC138" i="1"/>
  <c r="AC48" i="1"/>
  <c r="AC137" i="1"/>
  <c r="AC65" i="1"/>
  <c r="AC154" i="1"/>
  <c r="AC82" i="1"/>
  <c r="AC10" i="1"/>
  <c r="AC75" i="1"/>
  <c r="AC99" i="1"/>
  <c r="AC98" i="1"/>
  <c r="AC26" i="1"/>
  <c r="U55" i="1"/>
  <c r="U92" i="1"/>
  <c r="U20" i="1"/>
  <c r="V103" i="1"/>
  <c r="V31" i="1"/>
  <c r="V108" i="1"/>
  <c r="V36" i="1"/>
  <c r="V113" i="1"/>
  <c r="V41" i="1"/>
  <c r="V124" i="1"/>
  <c r="V52" i="1"/>
  <c r="V135" i="1"/>
  <c r="V63" i="1"/>
  <c r="V146" i="1"/>
  <c r="V74" i="1"/>
  <c r="W151" i="1"/>
  <c r="W120" i="1"/>
  <c r="W48" i="1"/>
  <c r="W13" i="1"/>
  <c r="W89" i="1"/>
  <c r="W17" i="1"/>
  <c r="W136" i="1"/>
  <c r="W64" i="1"/>
  <c r="W159" i="1"/>
  <c r="W87" i="1"/>
  <c r="W15" i="1"/>
  <c r="W128" i="1"/>
  <c r="W56" i="1"/>
  <c r="X103" i="1"/>
  <c r="X114" i="1"/>
  <c r="X42" i="1"/>
  <c r="X155" i="1"/>
  <c r="X83" i="1"/>
  <c r="X11" i="1"/>
  <c r="X118" i="1"/>
  <c r="X46" i="1"/>
  <c r="X159" i="1"/>
  <c r="X87" i="1"/>
  <c r="X15" i="1"/>
  <c r="X110" i="1"/>
  <c r="X38" i="1"/>
  <c r="Y150" i="1"/>
  <c r="Y78" i="1"/>
  <c r="Y25" i="1"/>
  <c r="Y119" i="1"/>
  <c r="Y47" i="1"/>
  <c r="Y154" i="1"/>
  <c r="Y82" i="1"/>
  <c r="Y10" i="1"/>
  <c r="Y117" i="1"/>
  <c r="Y45" i="1"/>
  <c r="Y67" i="1"/>
  <c r="Y92" i="1"/>
  <c r="Y20" i="1"/>
  <c r="Z144" i="1"/>
  <c r="Z72" i="1"/>
  <c r="Z121" i="1"/>
  <c r="Z101" i="1"/>
  <c r="Z29" i="1"/>
  <c r="Z130" i="1"/>
  <c r="Z58" i="1"/>
  <c r="Z67" i="1"/>
  <c r="Z93" i="1"/>
  <c r="Z21" i="1"/>
  <c r="Z146" i="1"/>
  <c r="Z74" i="1"/>
  <c r="AA126" i="1"/>
  <c r="AA121" i="1"/>
  <c r="AA49" i="1"/>
  <c r="AA149" i="1"/>
  <c r="AA77" i="1"/>
  <c r="AA114" i="1"/>
  <c r="AA106" i="1"/>
  <c r="AA34" i="1"/>
  <c r="AA153" i="1"/>
  <c r="AA81" i="1"/>
  <c r="AA9" i="1"/>
  <c r="AA128" i="1"/>
  <c r="AA56" i="1"/>
  <c r="AB127" i="1"/>
  <c r="AB96" i="1"/>
  <c r="AB24" i="1"/>
  <c r="AB137" i="1"/>
  <c r="AB65" i="1"/>
  <c r="AB25" i="1"/>
  <c r="AB94" i="1"/>
  <c r="AB22" i="1"/>
  <c r="AB129" i="1"/>
  <c r="AB57" i="1"/>
  <c r="AB97" i="1"/>
  <c r="AB110" i="1"/>
  <c r="AB38" i="1"/>
  <c r="AC127" i="1"/>
  <c r="AC55" i="1"/>
  <c r="AC132" i="1"/>
  <c r="AC42" i="1"/>
  <c r="AC131" i="1"/>
  <c r="AC59" i="1"/>
  <c r="AC148" i="1"/>
  <c r="AC76" i="1"/>
  <c r="AC159" i="1"/>
  <c r="AC69" i="1"/>
  <c r="AC111" i="1"/>
  <c r="AC92" i="1"/>
  <c r="AC20" i="1"/>
  <c r="U156" i="1"/>
  <c r="U84" i="1"/>
  <c r="U12" i="1"/>
  <c r="U101" i="1"/>
  <c r="U29" i="1"/>
  <c r="U142" i="1"/>
  <c r="U70" i="1"/>
  <c r="U13" i="1"/>
  <c r="U123" i="1"/>
  <c r="U51" i="1"/>
  <c r="U158" i="1"/>
  <c r="U86" i="1"/>
  <c r="U14" i="1"/>
  <c r="V97" i="1"/>
  <c r="V25" i="1"/>
  <c r="V102" i="1"/>
  <c r="V30" i="1"/>
  <c r="V107" i="1"/>
  <c r="V35" i="1"/>
  <c r="V118" i="1"/>
  <c r="V46" i="1"/>
  <c r="V129" i="1"/>
  <c r="V57" i="1"/>
  <c r="V140" i="1"/>
  <c r="V68" i="1"/>
  <c r="W115" i="1"/>
  <c r="W114" i="1"/>
  <c r="W42" i="1"/>
  <c r="W155" i="1"/>
  <c r="W83" i="1"/>
  <c r="W11" i="1"/>
  <c r="W130" i="1"/>
  <c r="W58" i="1"/>
  <c r="W153" i="1"/>
  <c r="W81" i="1"/>
  <c r="W9" i="1"/>
  <c r="W122" i="1"/>
  <c r="W50" i="1"/>
  <c r="X91" i="1"/>
  <c r="X108" i="1"/>
  <c r="X36" i="1"/>
  <c r="X149" i="1"/>
  <c r="X77" i="1"/>
  <c r="X151" i="1"/>
  <c r="X112" i="1"/>
  <c r="X40" i="1"/>
  <c r="X153" i="1"/>
  <c r="X81" i="1"/>
  <c r="X9" i="1"/>
  <c r="X104" i="1"/>
  <c r="X32" i="1"/>
  <c r="Y144" i="1"/>
  <c r="Y72" i="1"/>
  <c r="Y157" i="1"/>
  <c r="Y113" i="1"/>
  <c r="Y41" i="1"/>
  <c r="Y148" i="1"/>
  <c r="Y76" i="1"/>
  <c r="Y49" i="1"/>
  <c r="Y111" i="1"/>
  <c r="Y39" i="1"/>
  <c r="Y158" i="1"/>
  <c r="Y86" i="1"/>
  <c r="Y14" i="1"/>
  <c r="Z138" i="1"/>
  <c r="Z66" i="1"/>
  <c r="Z91" i="1"/>
  <c r="Z95" i="1"/>
  <c r="Z23" i="1"/>
  <c r="Z124" i="1"/>
  <c r="Z52" i="1"/>
  <c r="Z159" i="1"/>
  <c r="Z87" i="1"/>
  <c r="Z15" i="1"/>
  <c r="Z140" i="1"/>
  <c r="Z68" i="1"/>
  <c r="AA102" i="1"/>
  <c r="AA115" i="1"/>
  <c r="AA43" i="1"/>
  <c r="AA143" i="1"/>
  <c r="AA71" i="1"/>
  <c r="AA30" i="1"/>
  <c r="AA100" i="1"/>
  <c r="AA28" i="1"/>
  <c r="AA147" i="1"/>
  <c r="AA75" i="1"/>
  <c r="AA144" i="1"/>
  <c r="AA122" i="1"/>
  <c r="AA50" i="1"/>
  <c r="AB49" i="1"/>
  <c r="AB90" i="1"/>
  <c r="AB18" i="1"/>
  <c r="AB131" i="1"/>
  <c r="AB59" i="1"/>
  <c r="AB160" i="1"/>
  <c r="AB88" i="1"/>
  <c r="AB16" i="1"/>
  <c r="AB123" i="1"/>
  <c r="AB51" i="1"/>
  <c r="AB91" i="1"/>
  <c r="AB104" i="1"/>
  <c r="AB32" i="1"/>
  <c r="AC121" i="1"/>
  <c r="AC49" i="1"/>
  <c r="AC126" i="1"/>
  <c r="AC36" i="1"/>
  <c r="AC125" i="1"/>
  <c r="AC53" i="1"/>
  <c r="AC142" i="1"/>
  <c r="AC70" i="1"/>
  <c r="AC153" i="1"/>
  <c r="AC63" i="1"/>
  <c r="AC158" i="1"/>
  <c r="AC86" i="1"/>
  <c r="AC14" i="1"/>
  <c r="T47" i="1"/>
  <c r="T148" i="1"/>
  <c r="T76" i="1"/>
  <c r="T25" i="1"/>
  <c r="T129" i="1"/>
  <c r="T57" i="1"/>
  <c r="T61" i="1"/>
  <c r="T98" i="1"/>
  <c r="T26" i="1"/>
  <c r="U150" i="1"/>
  <c r="U78" i="1"/>
  <c r="U37" i="1"/>
  <c r="U95" i="1"/>
  <c r="U23" i="1"/>
  <c r="U136" i="1"/>
  <c r="U64" i="1"/>
  <c r="U133" i="1"/>
  <c r="U117" i="1"/>
  <c r="U45" i="1"/>
  <c r="U152" i="1"/>
  <c r="U80" i="1"/>
  <c r="U8" i="1"/>
  <c r="V91" i="1"/>
  <c r="V19" i="1"/>
  <c r="V96" i="1"/>
  <c r="V24" i="1"/>
  <c r="V101" i="1"/>
  <c r="V29" i="1"/>
  <c r="V112" i="1"/>
  <c r="V40" i="1"/>
  <c r="V123" i="1"/>
  <c r="V51" i="1"/>
  <c r="V134" i="1"/>
  <c r="V62" i="1"/>
  <c r="W91" i="1"/>
  <c r="W108" i="1"/>
  <c r="W36" i="1"/>
  <c r="W149" i="1"/>
  <c r="W77" i="1"/>
  <c r="W43" i="1"/>
  <c r="W124" i="1"/>
  <c r="W52" i="1"/>
  <c r="W147" i="1"/>
  <c r="W75" i="1"/>
  <c r="W127" i="1"/>
  <c r="W116" i="1"/>
  <c r="W44" i="1"/>
  <c r="X73" i="1"/>
  <c r="X102" i="1"/>
  <c r="X30" i="1"/>
  <c r="X143" i="1"/>
  <c r="X71" i="1"/>
  <c r="X19" i="1"/>
  <c r="X106" i="1"/>
  <c r="X34" i="1"/>
  <c r="X147" i="1"/>
  <c r="X75" i="1"/>
  <c r="X43" i="1"/>
  <c r="X98" i="1"/>
  <c r="X26" i="1"/>
  <c r="Y138" i="1"/>
  <c r="Y66" i="1"/>
  <c r="Y127" i="1"/>
  <c r="Y107" i="1"/>
  <c r="Y35" i="1"/>
  <c r="Y142" i="1"/>
  <c r="Y70" i="1"/>
  <c r="Y139" i="1"/>
  <c r="Y105" i="1"/>
  <c r="Y33" i="1"/>
  <c r="Y152" i="1"/>
  <c r="Y80" i="1"/>
  <c r="Y8" i="1"/>
  <c r="Z132" i="1"/>
  <c r="Z60" i="1"/>
  <c r="Z49" i="1"/>
  <c r="Z89" i="1"/>
  <c r="Z17" i="1"/>
  <c r="Z118" i="1"/>
  <c r="Z46" i="1"/>
  <c r="Z153" i="1"/>
  <c r="Z81" i="1"/>
  <c r="Z9" i="1"/>
  <c r="Z134" i="1"/>
  <c r="Z62" i="1"/>
  <c r="AA84" i="1"/>
  <c r="AA109" i="1"/>
  <c r="AA37" i="1"/>
  <c r="AA137" i="1"/>
  <c r="AA65" i="1"/>
  <c r="AA24" i="1"/>
  <c r="AA94" i="1"/>
  <c r="AA22" i="1"/>
  <c r="AA141" i="1"/>
  <c r="AA69" i="1"/>
  <c r="AA36" i="1"/>
  <c r="AA116" i="1"/>
  <c r="AA44" i="1"/>
  <c r="AB156" i="1"/>
  <c r="AB84" i="1"/>
  <c r="AB12" i="1"/>
  <c r="AB125" i="1"/>
  <c r="AB53" i="1"/>
  <c r="AB154" i="1"/>
  <c r="AB82" i="1"/>
  <c r="AB10" i="1"/>
  <c r="AB117" i="1"/>
  <c r="AB45" i="1"/>
  <c r="AB79" i="1"/>
  <c r="AB98" i="1"/>
  <c r="AB26" i="1"/>
  <c r="AC115" i="1"/>
  <c r="AC43" i="1"/>
  <c r="AC120" i="1"/>
  <c r="AC30" i="1"/>
  <c r="AC119" i="1"/>
  <c r="AC47" i="1"/>
  <c r="AC136" i="1"/>
  <c r="AC64" i="1"/>
  <c r="AC147" i="1"/>
  <c r="AC57" i="1"/>
  <c r="AC152" i="1"/>
  <c r="AC80"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<sst xmlns="http://schemas.openxmlformats.org/spreadsheetml/2006/main" count="7651" uniqueCount="585">
  <si>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</si>
  <si>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</si>
  <si>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</si>
  <si>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</si>
  <si>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</si>
  <si>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</si>
  <si>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</si>
  <si>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</si>
  <si>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</si>
  <si>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</si>
  <si>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</si>
  <si>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</si>
  <si>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</si>
  <si>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</si>
  <si>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</si>
  <si>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</si>
  <si>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</si>
  <si>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</si>
  <si>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</si>
  <si>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</si>
  <si>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</si>
  <si>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</si>
  <si>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</si>
  <si>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</si>
  <si>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</si>
  <si>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</si>
  <si>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</si>
  <si>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</si>
  <si>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</si>
  <si>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</si>
  <si>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</si>
  <si>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</si>
  <si>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</si>
  <si>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</si>
  <si>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</si>
  <si>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</si>
  <si>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</si>
  <si>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</si>
  <si>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</si>
  <si>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</si>
  <si>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</si>
  <si>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</si>
  <si>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</si>
  <si>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</si>
  <si>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</si>
  <si>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</si>
  <si>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</si>
  <si>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</si>
  <si>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</si>
  <si>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</si>
  <si>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</si>
  <si>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</si>
  <si>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</si>
  <si>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</si>
  <si>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</si>
  <si>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</si>
  <si>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</si>
  <si>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</si>
  <si>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</si>
  <si>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</si>
  <si>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</si>
  <si>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</si>
  <si>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</si>
  <si>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</si>
  <si>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</si>
  <si>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</si>
  <si>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</si>
  <si>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</si>
  <si>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</si>
  <si>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</si>
  <si>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</si>
  <si>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</si>
  <si>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</si>
  <si>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</si>
  <si>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</si>
  <si>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</si>
  <si>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</si>
  <si>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</si>
  <si>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</si>
  <si>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</si>
  <si>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</si>
  <si>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</si>
  <si>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</si>
  <si>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</si>
  <si>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</si>
  <si>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</si>
  <si>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</si>
  <si>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</si>
  <si>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</si>
  <si>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</si>
  <si>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</si>
  <si>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</si>
  <si>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</si>
  <si>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</si>
  <si>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</si>
  <si>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</si>
  <si>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</si>
  <si>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</si>
  <si>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</si>
  <si>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</si>
  <si>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</si>
  <si>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</si>
  <si>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</si>
  <si>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</si>
  <si>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</si>
  <si>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</si>
  <si>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</si>
  <si>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</si>
  <si>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</si>
  <si>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</si>
  <si>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</si>
  <si>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</si>
  <si>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</si>
  <si>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</si>
  <si>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</si>
  <si>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</si>
  <si>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</si>
  <si>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</si>
  <si>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</si>
  <si>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</si>
  <si>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</si>
  <si>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</si>
  <si>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</si>
  <si>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</si>
  <si>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</si>
  <si>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</si>
  <si>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</si>
  <si>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</si>
  <si>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</si>
  <si>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</si>
  <si>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</si>
  <si>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</si>
  <si>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</si>
  <si>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</si>
  <si>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</si>
  <si>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</si>
  <si>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</si>
  <si>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</si>
  <si>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</si>
  <si>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</si>
  <si>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</si>
  <si>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</si>
  <si>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</si>
  <si>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</si>
  <si>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</si>
  <si>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</si>
  <si>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</si>
  <si>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</si>
  <si>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</si>
  <si>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</si>
  <si>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</si>
  <si>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</si>
  <si>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</si>
  <si>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</si>
  <si>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</si>
  <si>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</si>
  <si>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</si>
  <si>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</si>
  <si>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</si>
  <si>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</si>
  <si>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</si>
  <si>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</si>
  <si>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</si>
  <si>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</si>
  <si>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</si>
  <si>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</si>
  <si>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</si>
  <si>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</si>
  <si>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</si>
  <si>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</si>
  <si>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</si>
  <si>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</si>
  <si>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</si>
  <si>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</si>
  <si>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</si>
  <si>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</si>
  <si>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</si>
  <si>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</si>
  <si>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</si>
  <si>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</si>
  <si>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</si>
  <si>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</si>
  <si>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</si>
  <si>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</si>
  <si>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</si>
  <si>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</si>
  <si>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</si>
  <si>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</si>
  <si>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</si>
  <si>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</si>
  <si>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</si>
  <si>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</si>
  <si>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</si>
  <si>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</si>
  <si>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</si>
  <si>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</si>
  <si>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</si>
  <si>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</si>
  <si>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</si>
  <si>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</si>
  <si>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</si>
  <si>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</si>
  <si>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</si>
  <si>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</si>
  <si>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</si>
  <si>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</si>
  <si>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</si>
  <si>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</si>
  <si>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</si>
  <si>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</si>
  <si>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</si>
  <si>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</si>
  <si>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</si>
  <si>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</si>
  <si>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</si>
  <si>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</si>
  <si>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</si>
  <si>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</si>
  <si>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</si>
  <si>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</si>
  <si>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</si>
  <si>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</si>
  <si>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</si>
  <si>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</si>
  <si>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TESORERO (A)</t>
  </si>
  <si>
    <t>TESORERIA DE LA CIUDAD DE MEXICO</t>
  </si>
  <si>
    <t>JEFE (A) DE UNIDAD DEPARTAMENTAL "A"</t>
  </si>
  <si>
    <t>JEFATURA DE UNIDAD DEPARTAMENTAL DE SEGUIMIENTO DE AUDIENCIAS</t>
  </si>
  <si>
    <t>COORDINADOR (A) "B"</t>
  </si>
  <si>
    <t>COORDINACION DE CONTROL DE NORMATIVIDAD Y GESTION</t>
  </si>
  <si>
    <t>JEFATURA DE UNIDAD DEPARTAMENTAL DE ESTUDIOS FISCALES Y ADMINISTRATIVOS</t>
  </si>
  <si>
    <t>JEFATURA DE UNIDAD DEPARTAMENTAL DE PRESERVACION Y GESTION DOCUMENTAL DE LA OFICINA DEL TESORERO</t>
  </si>
  <si>
    <t>TECNICO (A) OPERADOR (A) -PR "C"</t>
  </si>
  <si>
    <t>TECNICO (A) OPERADOR (A) -PR "A"</t>
  </si>
  <si>
    <t>TECNICO (A) EN SISTEMAS-PR "C"</t>
  </si>
  <si>
    <t xml:space="preserve">ADMINISTRATIVO (A) ASIGNADO (A)-PR "A"  </t>
  </si>
  <si>
    <t>ADMINISTRATIVO (A) ESPECIALIZADO (A) "L"</t>
  </si>
  <si>
    <t>PROFESIONAL EN INFORMATICA</t>
  </si>
  <si>
    <t>COORD. DE SISTEMATIZACION ADMVA. "A"</t>
  </si>
  <si>
    <t>JEFE (A) DE SISTEMAS ADMINISTRATIVOS</t>
  </si>
  <si>
    <t>JEFE (A) DE OFNA DE DESARROLLO DE PROCESOS</t>
  </si>
  <si>
    <t>ANALISTA DE DESARROLLO DE PROCESO</t>
  </si>
  <si>
    <t>ADMINISTRATIVO (A) TECNICO (A) OPERACIONAL</t>
  </si>
  <si>
    <t>JEFE (A) DE SECCION DE SISTEMAS DE COMPUTO</t>
  </si>
  <si>
    <t>JEFE (A) DE OFICINA</t>
  </si>
  <si>
    <t>AUDITOR (A) ESPECIALIZADO (A)</t>
  </si>
  <si>
    <t>COORDINADOR (A) DE PROYECTOS</t>
  </si>
  <si>
    <t>AUDITOR (A) FISCAL "A"</t>
  </si>
  <si>
    <t>JEFE (A) DE OFICINA DE SISTEMAS DE COMPUTO</t>
  </si>
  <si>
    <t>JEFE (A) DE GRUPO DE SISTEMAS ELECTRONICOS</t>
  </si>
  <si>
    <t>AUXILIAR ADMINISTRATIVO (A)</t>
  </si>
  <si>
    <t>AUDITOR (A) FISCAL</t>
  </si>
  <si>
    <t>ANALISTA DE PROYECTOS</t>
  </si>
  <si>
    <t>ADMINISTRADOR (A) ESP.DE SISTEMAS OPERATIVOS</t>
  </si>
  <si>
    <t>ACTUARIO (A) FISCAL</t>
  </si>
  <si>
    <t>TECNICO (A) ADMINISTRATIVO (A) FINANZAS</t>
  </si>
  <si>
    <t>TECNICO (A) ANALISTA DE INFORMACION</t>
  </si>
  <si>
    <t xml:space="preserve">JEFE (A) DE SECC. DE ESPTAS. HACENDARIOS </t>
  </si>
  <si>
    <t>JEFE (A) DE DICTAMINADORES (AS)</t>
  </si>
  <si>
    <t>REVISOR (A) TECNICO (A)</t>
  </si>
  <si>
    <t>SUPERVISOR (A) ESPECIALIZADO (A)</t>
  </si>
  <si>
    <t>ANALISTA PROFESIONAL</t>
  </si>
  <si>
    <t>REVISOR (A) DE DOCUMENTOS BOVEDAS DE CREDITO</t>
  </si>
  <si>
    <t>JEFE (A) DE DIBUJANTES</t>
  </si>
  <si>
    <t>ANALISTA TECNICO (A)</t>
  </si>
  <si>
    <t>ADMINISTRATIVO (A) "A"-ESCALAFON DIGITAL</t>
  </si>
  <si>
    <t>DIBUJANTE</t>
  </si>
  <si>
    <t>TECNICO (A)</t>
  </si>
  <si>
    <t>AUXILIAR DE SERVICIOS</t>
  </si>
  <si>
    <t>AUXILIAR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</si>
  <si>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</si>
  <si>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GERARDO ANTONIO</t>
  </si>
  <si>
    <t>GUTIERREZ</t>
  </si>
  <si>
    <t>AZCUE</t>
  </si>
  <si>
    <t>JANET</t>
  </si>
  <si>
    <t>ZAMORA</t>
  </si>
  <si>
    <t>TOLENTINO</t>
  </si>
  <si>
    <t>LEONARDO DAMIAN</t>
  </si>
  <si>
    <t>CAZARES</t>
  </si>
  <si>
    <t>TREJO</t>
  </si>
  <si>
    <t>MARIA GUADALUPE</t>
  </si>
  <si>
    <t>BARRERA</t>
  </si>
  <si>
    <t>COLIN</t>
  </si>
  <si>
    <t>WILFRIDO</t>
  </si>
  <si>
    <t>HERNANDEZ</t>
  </si>
  <si>
    <t>MARTINEZ</t>
  </si>
  <si>
    <t>HUGO ENRIQUE</t>
  </si>
  <si>
    <t>FLORES</t>
  </si>
  <si>
    <t>PALACIOS</t>
  </si>
  <si>
    <t>JORGE</t>
  </si>
  <si>
    <t>FUENTES</t>
  </si>
  <si>
    <t>VILLAVICENCIO</t>
  </si>
  <si>
    <t>ERNESTO</t>
  </si>
  <si>
    <t>GALVAN</t>
  </si>
  <si>
    <t>CHAVEZ</t>
  </si>
  <si>
    <t>ROSA MARIA</t>
  </si>
  <si>
    <t>GARCIA</t>
  </si>
  <si>
    <t>BECERRIL</t>
  </si>
  <si>
    <t>HECTOR AZUA</t>
  </si>
  <si>
    <t>MELO</t>
  </si>
  <si>
    <t>ALICIA LUCIA</t>
  </si>
  <si>
    <t>FABELA</t>
  </si>
  <si>
    <t>VALERIA JAQUELINE</t>
  </si>
  <si>
    <t>MEJIA</t>
  </si>
  <si>
    <t>MARCO ANTONIO</t>
  </si>
  <si>
    <t>PIÑA</t>
  </si>
  <si>
    <t>REYES</t>
  </si>
  <si>
    <t>MIGUEL ANGEL</t>
  </si>
  <si>
    <t>POPOCA</t>
  </si>
  <si>
    <t>VERONICA ARACELI</t>
  </si>
  <si>
    <t>RAMIREZ</t>
  </si>
  <si>
    <t>RIVERA</t>
  </si>
  <si>
    <t>TRUJILLO</t>
  </si>
  <si>
    <t>ABRAHAM</t>
  </si>
  <si>
    <t>SANTOS</t>
  </si>
  <si>
    <t>CALDERON</t>
  </si>
  <si>
    <t>RODRIGO</t>
  </si>
  <si>
    <t>SIMON</t>
  </si>
  <si>
    <t>JOSE DANIEL</t>
  </si>
  <si>
    <t>VAZQUEZ</t>
  </si>
  <si>
    <t>DUARTE</t>
  </si>
  <si>
    <t>GUADALUPE</t>
  </si>
  <si>
    <t>VILLEDA</t>
  </si>
  <si>
    <t>JULIO</t>
  </si>
  <si>
    <t>ARENAS</t>
  </si>
  <si>
    <t>RUIZ</t>
  </si>
  <si>
    <t>JUAN ANTONIO</t>
  </si>
  <si>
    <t>BARRAGAN</t>
  </si>
  <si>
    <t>RODRIGUEZ</t>
  </si>
  <si>
    <t>CARLOS IVAN</t>
  </si>
  <si>
    <t>CABRERA</t>
  </si>
  <si>
    <t>COSME DANIEL</t>
  </si>
  <si>
    <t>CAMACHO</t>
  </si>
  <si>
    <t>HUERTA</t>
  </si>
  <si>
    <t>MARIA OLIVIA</t>
  </si>
  <si>
    <t>CERON</t>
  </si>
  <si>
    <t>CARDENAS</t>
  </si>
  <si>
    <t>ITAN YAEL</t>
  </si>
  <si>
    <t>GONZALEZ</t>
  </si>
  <si>
    <t>CORNEJO</t>
  </si>
  <si>
    <t>JONATHAN ABRAHAM</t>
  </si>
  <si>
    <t>MANDUJANO</t>
  </si>
  <si>
    <t>ROMERO</t>
  </si>
  <si>
    <t>DANIEL</t>
  </si>
  <si>
    <t>MORALES</t>
  </si>
  <si>
    <t>VAYLON</t>
  </si>
  <si>
    <t>EDUARDO</t>
  </si>
  <si>
    <t>MORIN</t>
  </si>
  <si>
    <t>PEREZ</t>
  </si>
  <si>
    <t>REY DAVID</t>
  </si>
  <si>
    <t>SANCHEZ</t>
  </si>
  <si>
    <t>RODOLFO</t>
  </si>
  <si>
    <t>MARIA FERNANDA</t>
  </si>
  <si>
    <t>VALDERRAMA</t>
  </si>
  <si>
    <t>NORMA</t>
  </si>
  <si>
    <t>CASARREAL</t>
  </si>
  <si>
    <t>PERDOMO</t>
  </si>
  <si>
    <t>KARLA LILIAN</t>
  </si>
  <si>
    <t>CASTAÑEDA</t>
  </si>
  <si>
    <t>SILVIA RUTH</t>
  </si>
  <si>
    <t>CORIA</t>
  </si>
  <si>
    <t>MONTES DE OCA</t>
  </si>
  <si>
    <t>LUIS ALFREDO</t>
  </si>
  <si>
    <t>MARIO ANTONIO</t>
  </si>
  <si>
    <t>RICARDO AXEL</t>
  </si>
  <si>
    <t>GOMEZ</t>
  </si>
  <si>
    <t>ALANIS</t>
  </si>
  <si>
    <t>YOBANA</t>
  </si>
  <si>
    <t>LUNA</t>
  </si>
  <si>
    <t>ESPINO</t>
  </si>
  <si>
    <t>NALLELY</t>
  </si>
  <si>
    <t>MALAGON</t>
  </si>
  <si>
    <t>SUAREZ</t>
  </si>
  <si>
    <t>ESMERALDA</t>
  </si>
  <si>
    <t>ESQUIVEL</t>
  </si>
  <si>
    <t>ERICK</t>
  </si>
  <si>
    <t>DOMINGUEZ</t>
  </si>
  <si>
    <t>ISMAEL</t>
  </si>
  <si>
    <t>CRISTIAN</t>
  </si>
  <si>
    <t>VIDAL</t>
  </si>
  <si>
    <t>BRENDA DENNYS</t>
  </si>
  <si>
    <t>ACOSTA</t>
  </si>
  <si>
    <t>JORDAN</t>
  </si>
  <si>
    <t>JUAN CARLOS</t>
  </si>
  <si>
    <t>MAURO</t>
  </si>
  <si>
    <t>ARTURO ANGEL</t>
  </si>
  <si>
    <t>VALENCIA</t>
  </si>
  <si>
    <t>YESCAS</t>
  </si>
  <si>
    <t>PARIS YAIR</t>
  </si>
  <si>
    <t>SALMERON</t>
  </si>
  <si>
    <t>CARPIO</t>
  </si>
  <si>
    <t>TOVAR</t>
  </si>
  <si>
    <t>ADRIANA</t>
  </si>
  <si>
    <t>CRUZ</t>
  </si>
  <si>
    <t>SALINAS</t>
  </si>
  <si>
    <t>DIAZ</t>
  </si>
  <si>
    <t>ARIADNA MARIA CRISTINA</t>
  </si>
  <si>
    <t>SANTIN</t>
  </si>
  <si>
    <t>CAROLINA</t>
  </si>
  <si>
    <t>SAYAGO</t>
  </si>
  <si>
    <t>ALONSO</t>
  </si>
  <si>
    <t>TERESITA</t>
  </si>
  <si>
    <t>GOVEA</t>
  </si>
  <si>
    <t>CARLOS</t>
  </si>
  <si>
    <t>ULLOA</t>
  </si>
  <si>
    <t>TERESA</t>
  </si>
  <si>
    <t>AGUILAR</t>
  </si>
  <si>
    <t>MORENO</t>
  </si>
  <si>
    <t>CINTHYA</t>
  </si>
  <si>
    <t>ARAGON</t>
  </si>
  <si>
    <t>AXEL</t>
  </si>
  <si>
    <t>GARAY</t>
  </si>
  <si>
    <t>SANDRA ELIZABET</t>
  </si>
  <si>
    <t>SUSANA</t>
  </si>
  <si>
    <t>MARTHA DANIELA</t>
  </si>
  <si>
    <t>CORTES</t>
  </si>
  <si>
    <t>MARIA</t>
  </si>
  <si>
    <t>ILLESCAS</t>
  </si>
  <si>
    <t>ZARAGOZA</t>
  </si>
  <si>
    <t>ELIZABET</t>
  </si>
  <si>
    <t>LEYVA</t>
  </si>
  <si>
    <t>CASTELLANOS</t>
  </si>
  <si>
    <t>ANDREA SHAKTI</t>
  </si>
  <si>
    <t>NAVARRO</t>
  </si>
  <si>
    <t>IBAÑEZ</t>
  </si>
  <si>
    <t>KARIME LIZETH</t>
  </si>
  <si>
    <t>SAMANO</t>
  </si>
  <si>
    <t>MARCOS</t>
  </si>
  <si>
    <t>VICTORIA</t>
  </si>
  <si>
    <t>CASADO</t>
  </si>
  <si>
    <t>ANDRES ROBERTO YUSETH</t>
  </si>
  <si>
    <t>ALVAREZ</t>
  </si>
  <si>
    <t>ROMO</t>
  </si>
  <si>
    <t>JAVIER</t>
  </si>
  <si>
    <t>ARELLANO</t>
  </si>
  <si>
    <t>GARDUÑO</t>
  </si>
  <si>
    <t>JESUS ALONSO</t>
  </si>
  <si>
    <t>AVILA</t>
  </si>
  <si>
    <t>ALEJANDRA</t>
  </si>
  <si>
    <t>BRIONES</t>
  </si>
  <si>
    <t>JIMENEZ</t>
  </si>
  <si>
    <t>MARIA TERESA EDITH</t>
  </si>
  <si>
    <t>CASTILLO</t>
  </si>
  <si>
    <t>ANGELICA YAZMIN</t>
  </si>
  <si>
    <t>CHIRINO</t>
  </si>
  <si>
    <t>ESPINOZA</t>
  </si>
  <si>
    <t>JUAREZ</t>
  </si>
  <si>
    <t>APONTE</t>
  </si>
  <si>
    <t>JESUS ALEXIS</t>
  </si>
  <si>
    <t>LOPEZ</t>
  </si>
  <si>
    <t>ESTRADA</t>
  </si>
  <si>
    <t>YOLANDA GABRIELA</t>
  </si>
  <si>
    <t>LEZAMA</t>
  </si>
  <si>
    <t>ALFREDO</t>
  </si>
  <si>
    <t>MARES</t>
  </si>
  <si>
    <t>OSCAR</t>
  </si>
  <si>
    <t>ADRIANA ANGELICA</t>
  </si>
  <si>
    <t>PARRA</t>
  </si>
  <si>
    <t>SALGADO</t>
  </si>
  <si>
    <t>ANDREA</t>
  </si>
  <si>
    <t>CARLOS ALBERTO</t>
  </si>
  <si>
    <t>AMAYA</t>
  </si>
  <si>
    <t>RAUL</t>
  </si>
  <si>
    <t>VICTOR HUGO</t>
  </si>
  <si>
    <t>MOLINA</t>
  </si>
  <si>
    <t>ANA IVETH</t>
  </si>
  <si>
    <t>ABRIL</t>
  </si>
  <si>
    <t>ZAVALA</t>
  </si>
  <si>
    <t>PERALTA</t>
  </si>
  <si>
    <t>GUILLERMO RODRIGO</t>
  </si>
  <si>
    <t>CARIO</t>
  </si>
  <si>
    <t>MENDOZA</t>
  </si>
  <si>
    <t>LUIS ENRIQUE</t>
  </si>
  <si>
    <t>GABRIELA</t>
  </si>
  <si>
    <t>LOYOLA</t>
  </si>
  <si>
    <t>PRISCILA SHANTAL</t>
  </si>
  <si>
    <t>MEDRANO</t>
  </si>
  <si>
    <t>CAMPUZANO</t>
  </si>
  <si>
    <t>SELENE</t>
  </si>
  <si>
    <t>SANABRIA</t>
  </si>
  <si>
    <t>VALDESPINO</t>
  </si>
  <si>
    <t>MIRIAM</t>
  </si>
  <si>
    <t>REYNA KARINA</t>
  </si>
  <si>
    <t>VEGA</t>
  </si>
  <si>
    <t>ENY</t>
  </si>
  <si>
    <t>ZAPIEN</t>
  </si>
  <si>
    <t>BOBADILLA</t>
  </si>
  <si>
    <t>KAREN</t>
  </si>
  <si>
    <t>ARIADNA LIZETTE</t>
  </si>
  <si>
    <t>VERA</t>
  </si>
  <si>
    <t>JULIO RAFAEL</t>
  </si>
  <si>
    <t>BOYZO</t>
  </si>
  <si>
    <t>BALLESTEROS</t>
  </si>
  <si>
    <t>VERONICA</t>
  </si>
  <si>
    <t>GALLARDO</t>
  </si>
  <si>
    <t>CLAUDIA BERENICE</t>
  </si>
  <si>
    <t>GUERRERO</t>
  </si>
  <si>
    <t>VLADIMIR ALBERTO</t>
  </si>
  <si>
    <t>BRAVO</t>
  </si>
  <si>
    <t>MAYEN</t>
  </si>
  <si>
    <t>YAZMIN OFELIA</t>
  </si>
  <si>
    <t>ANABEL</t>
  </si>
  <si>
    <t>PUEBLA</t>
  </si>
  <si>
    <t>WENCESLAO</t>
  </si>
  <si>
    <t>MORA</t>
  </si>
  <si>
    <t>ALEJANDRO</t>
  </si>
  <si>
    <t>HIDALGO</t>
  </si>
  <si>
    <t>ARREDONDO</t>
  </si>
  <si>
    <t>OSORIO</t>
  </si>
  <si>
    <t>BERNAL</t>
  </si>
  <si>
    <t>GALLEGOS</t>
  </si>
  <si>
    <t>DANIELA</t>
  </si>
  <si>
    <t>JIMENA</t>
  </si>
  <si>
    <t>CARLOS ANTONIO</t>
  </si>
  <si>
    <t>COETO</t>
  </si>
  <si>
    <t>LUIS DANIEL</t>
  </si>
  <si>
    <t>PEDRAZA</t>
  </si>
  <si>
    <t>MAYUMI</t>
  </si>
  <si>
    <t>ZUMAYA</t>
  </si>
  <si>
    <t>URIBE</t>
  </si>
  <si>
    <t>DIANA</t>
  </si>
  <si>
    <t>MONDRAGON</t>
  </si>
  <si>
    <t>PUGA</t>
  </si>
  <si>
    <t>BELLO</t>
  </si>
  <si>
    <t>OSWALDO RAFAEL</t>
  </si>
  <si>
    <t>JUAN FRANCISCO</t>
  </si>
  <si>
    <t>ESCALONA</t>
  </si>
  <si>
    <t>JUAN PABLO</t>
  </si>
  <si>
    <t>VALVERDE</t>
  </si>
  <si>
    <t>ROJAS</t>
  </si>
  <si>
    <t>JAZMIN</t>
  </si>
  <si>
    <t>CID</t>
  </si>
  <si>
    <t>GERARDO URIEL</t>
  </si>
  <si>
    <t>GEORGINA</t>
  </si>
  <si>
    <t>TOHORTON</t>
  </si>
  <si>
    <t>QUINTANA</t>
  </si>
  <si>
    <t>YESENIA</t>
  </si>
  <si>
    <t>ROSA ANDREA YUBITZA</t>
  </si>
  <si>
    <t>AQUINO</t>
  </si>
  <si>
    <t>DE LA</t>
  </si>
  <si>
    <t>SALAZAR</t>
  </si>
  <si>
    <t>MARIA DOLORES</t>
  </si>
  <si>
    <t>PINEDA</t>
  </si>
  <si>
    <t>MELENDEZ</t>
  </si>
  <si>
    <t>EDGAR HERIBERTO</t>
  </si>
  <si>
    <t>JOHANA</t>
  </si>
  <si>
    <t>PAULA</t>
  </si>
  <si>
    <t>MANUEL ENRIQUE</t>
  </si>
  <si>
    <t>MARIA DE LOS ANGELES</t>
  </si>
  <si>
    <t>OROCIO</t>
  </si>
  <si>
    <t>CLAUDIA IVETTE</t>
  </si>
  <si>
    <t>AGUILERA</t>
  </si>
  <si>
    <t>JAIME ALFONSO</t>
  </si>
  <si>
    <t>CANO</t>
  </si>
  <si>
    <t>JOSE ANTONIO</t>
  </si>
  <si>
    <t>MUÑIZ</t>
  </si>
  <si>
    <t>REBECA</t>
  </si>
  <si>
    <t>JESSICA MARLEN</t>
  </si>
  <si>
    <t>GALICIA</t>
  </si>
  <si>
    <t>DANIEL ISAAC</t>
  </si>
  <si>
    <t>LOZANO</t>
  </si>
  <si>
    <t>BLANCA MARCELA</t>
  </si>
  <si>
    <t>CARRILLO</t>
  </si>
  <si>
    <t>MIGUEL ALFREDO</t>
  </si>
  <si>
    <t>JOSE LUIS</t>
  </si>
  <si>
    <t>ANA CECILIA</t>
  </si>
  <si>
    <t>MANUEL ALEJANDRO</t>
  </si>
  <si>
    <t>NICOLAS</t>
  </si>
  <si>
    <t>RUBI</t>
  </si>
  <si>
    <t>AGUAYO</t>
  </si>
  <si>
    <t>ALMENDARIZ</t>
  </si>
  <si>
    <t>MARISOL</t>
  </si>
  <si>
    <t>SANTILLAN</t>
  </si>
  <si>
    <t>ALBA</t>
  </si>
  <si>
    <t>ELISA</t>
  </si>
  <si>
    <t>RICARDO</t>
  </si>
  <si>
    <t>ZENAIDA</t>
  </si>
  <si>
    <t>MARIA TERESA</t>
  </si>
  <si>
    <t>CASTRO</t>
  </si>
  <si>
    <t>CORRO</t>
  </si>
  <si>
    <t>GENARO GUILLERMO</t>
  </si>
  <si>
    <t>EUFRACIO</t>
  </si>
  <si>
    <t>PATIÑO</t>
  </si>
  <si>
    <t>ALBERTO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</si>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</sst>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0"/>
  <sheetViews>
    <sheetView tabSelected="1" topLeftCell="P2"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47</v>
      </c>
      <c r="F8" t="s">
        <v>224</v>
      </c>
      <c r="G8" t="s">
        <v>225</v>
      </c>
      <c r="H8" t="s">
        <v>225</v>
      </c>
      <c r="I8" t="s">
        <v>271</v>
      </c>
      <c r="J8" t="s">
        <v>272</v>
      </c>
      <c r="K8" t="s">
        <v>273</v>
      </c>
      <c r="L8" t="s">
        <v>91</v>
      </c>
      <c r="M8">
        <v>104740</v>
      </c>
      <c r="N8" t="s">
        <v>212</v>
      </c>
      <c r="O8">
        <v>76816.659999999989</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25</v>
      </c>
      <c r="F9" t="s">
        <v>226</v>
      </c>
      <c r="G9" t="s">
        <v>227</v>
      </c>
      <c r="H9" t="s">
        <v>225</v>
      </c>
      <c r="I9" t="s">
        <v>274</v>
      </c>
      <c r="J9" t="s">
        <v>275</v>
      </c>
      <c r="K9" t="s">
        <v>276</v>
      </c>
      <c r="L9" t="s">
        <v>92</v>
      </c>
      <c r="M9">
        <v>24672</v>
      </c>
      <c r="N9" t="s">
        <v>212</v>
      </c>
      <c r="O9">
        <v>20384.75</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34</v>
      </c>
      <c r="F10" t="s">
        <v>228</v>
      </c>
      <c r="G10" t="s">
        <v>229</v>
      </c>
      <c r="H10" t="s">
        <v>225</v>
      </c>
      <c r="I10" t="s">
        <v>277</v>
      </c>
      <c r="J10" t="s">
        <v>278</v>
      </c>
      <c r="K10" t="s">
        <v>279</v>
      </c>
      <c r="L10" t="s">
        <v>91</v>
      </c>
      <c r="M10">
        <v>46576</v>
      </c>
      <c r="N10" t="s">
        <v>212</v>
      </c>
      <c r="O10">
        <v>37071</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226</v>
      </c>
      <c r="G11" t="s">
        <v>230</v>
      </c>
      <c r="H11" t="s">
        <v>225</v>
      </c>
      <c r="I11" t="s">
        <v>280</v>
      </c>
      <c r="J11" t="s">
        <v>281</v>
      </c>
      <c r="K11" t="s">
        <v>282</v>
      </c>
      <c r="L11" t="s">
        <v>92</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226</v>
      </c>
      <c r="G12" t="s">
        <v>231</v>
      </c>
      <c r="H12" t="s">
        <v>225</v>
      </c>
      <c r="I12" t="s">
        <v>283</v>
      </c>
      <c r="J12" t="s">
        <v>284</v>
      </c>
      <c r="K12" t="s">
        <v>285</v>
      </c>
      <c r="L12" t="s">
        <v>91</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1026</v>
      </c>
      <c r="F13" t="s">
        <v>232</v>
      </c>
      <c r="G13" t="s">
        <v>232</v>
      </c>
      <c r="H13" t="s">
        <v>225</v>
      </c>
      <c r="I13" t="s">
        <v>286</v>
      </c>
      <c r="J13" t="s">
        <v>287</v>
      </c>
      <c r="K13" t="s">
        <v>288</v>
      </c>
      <c r="L13" t="s">
        <v>91</v>
      </c>
      <c r="M13">
        <v>12839</v>
      </c>
      <c r="N13" t="s">
        <v>212</v>
      </c>
      <c r="O13">
        <v>11294.06</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1026</v>
      </c>
      <c r="F14" t="s">
        <v>232</v>
      </c>
      <c r="G14" t="s">
        <v>232</v>
      </c>
      <c r="H14" t="s">
        <v>225</v>
      </c>
      <c r="I14" t="s">
        <v>289</v>
      </c>
      <c r="J14" t="s">
        <v>290</v>
      </c>
      <c r="K14" t="s">
        <v>291</v>
      </c>
      <c r="L14" t="s">
        <v>91</v>
      </c>
      <c r="M14">
        <v>12839</v>
      </c>
      <c r="N14" t="s">
        <v>212</v>
      </c>
      <c r="O14">
        <v>11294.06</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1026</v>
      </c>
      <c r="F15" t="s">
        <v>232</v>
      </c>
      <c r="G15" t="s">
        <v>232</v>
      </c>
      <c r="H15" t="s">
        <v>225</v>
      </c>
      <c r="I15" t="s">
        <v>292</v>
      </c>
      <c r="J15" t="s">
        <v>293</v>
      </c>
      <c r="K15" t="s">
        <v>294</v>
      </c>
      <c r="L15" t="s">
        <v>91</v>
      </c>
      <c r="M15">
        <v>12839</v>
      </c>
      <c r="N15" t="s">
        <v>212</v>
      </c>
      <c r="O15">
        <v>11294.06</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1026</v>
      </c>
      <c r="F16" t="s">
        <v>232</v>
      </c>
      <c r="G16" t="s">
        <v>232</v>
      </c>
      <c r="H16" t="s">
        <v>225</v>
      </c>
      <c r="I16" t="s">
        <v>295</v>
      </c>
      <c r="J16" t="s">
        <v>296</v>
      </c>
      <c r="K16" t="s">
        <v>297</v>
      </c>
      <c r="L16" t="s">
        <v>92</v>
      </c>
      <c r="M16">
        <v>12839</v>
      </c>
      <c r="N16" t="s">
        <v>212</v>
      </c>
      <c r="O16">
        <v>11294.06</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1026</v>
      </c>
      <c r="F17" t="s">
        <v>232</v>
      </c>
      <c r="G17" t="s">
        <v>232</v>
      </c>
      <c r="H17" t="s">
        <v>225</v>
      </c>
      <c r="I17" t="s">
        <v>298</v>
      </c>
      <c r="J17" t="s">
        <v>272</v>
      </c>
      <c r="K17" t="s">
        <v>299</v>
      </c>
      <c r="L17" t="s">
        <v>91</v>
      </c>
      <c r="M17">
        <v>12839</v>
      </c>
      <c r="N17" t="s">
        <v>212</v>
      </c>
      <c r="O17">
        <v>11294.06</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1026</v>
      </c>
      <c r="F18" t="s">
        <v>232</v>
      </c>
      <c r="G18" t="s">
        <v>232</v>
      </c>
      <c r="H18" t="s">
        <v>225</v>
      </c>
      <c r="I18" t="s">
        <v>300</v>
      </c>
      <c r="J18" t="s">
        <v>285</v>
      </c>
      <c r="K18" t="s">
        <v>301</v>
      </c>
      <c r="L18" t="s">
        <v>92</v>
      </c>
      <c r="M18">
        <v>12839</v>
      </c>
      <c r="N18" t="s">
        <v>212</v>
      </c>
      <c r="O18">
        <v>11294.06</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1026</v>
      </c>
      <c r="F19" t="s">
        <v>232</v>
      </c>
      <c r="G19" t="s">
        <v>232</v>
      </c>
      <c r="H19" t="s">
        <v>225</v>
      </c>
      <c r="I19" t="s">
        <v>302</v>
      </c>
      <c r="J19" t="s">
        <v>303</v>
      </c>
      <c r="K19" t="s">
        <v>285</v>
      </c>
      <c r="L19" t="s">
        <v>92</v>
      </c>
      <c r="M19">
        <v>12839</v>
      </c>
      <c r="N19" t="s">
        <v>212</v>
      </c>
      <c r="O19">
        <v>11294.06</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1026</v>
      </c>
      <c r="F20" t="s">
        <v>232</v>
      </c>
      <c r="G20" t="s">
        <v>232</v>
      </c>
      <c r="H20" t="s">
        <v>225</v>
      </c>
      <c r="I20" t="s">
        <v>304</v>
      </c>
      <c r="J20" t="s">
        <v>305</v>
      </c>
      <c r="K20" t="s">
        <v>306</v>
      </c>
      <c r="L20" t="s">
        <v>91</v>
      </c>
      <c r="M20">
        <v>12839</v>
      </c>
      <c r="N20" t="s">
        <v>212</v>
      </c>
      <c r="O20">
        <v>11294.06</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1026</v>
      </c>
      <c r="F21" t="s">
        <v>232</v>
      </c>
      <c r="G21" t="s">
        <v>232</v>
      </c>
      <c r="H21" t="s">
        <v>225</v>
      </c>
      <c r="I21" t="s">
        <v>307</v>
      </c>
      <c r="J21" t="s">
        <v>308</v>
      </c>
      <c r="K21" t="s">
        <v>275</v>
      </c>
      <c r="L21" t="s">
        <v>91</v>
      </c>
      <c r="M21">
        <v>12839</v>
      </c>
      <c r="N21" t="s">
        <v>212</v>
      </c>
      <c r="O21">
        <v>11294.06</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1026</v>
      </c>
      <c r="F22" t="s">
        <v>232</v>
      </c>
      <c r="G22" t="s">
        <v>232</v>
      </c>
      <c r="H22" t="s">
        <v>225</v>
      </c>
      <c r="I22" t="s">
        <v>309</v>
      </c>
      <c r="J22" t="s">
        <v>310</v>
      </c>
      <c r="K22" t="s">
        <v>297</v>
      </c>
      <c r="L22" t="s">
        <v>92</v>
      </c>
      <c r="M22">
        <v>12839</v>
      </c>
      <c r="N22" t="s">
        <v>212</v>
      </c>
      <c r="O22">
        <v>11294.06</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1026</v>
      </c>
      <c r="F23" t="s">
        <v>232</v>
      </c>
      <c r="G23" t="s">
        <v>232</v>
      </c>
      <c r="H23" t="s">
        <v>225</v>
      </c>
      <c r="I23" t="s">
        <v>289</v>
      </c>
      <c r="J23" t="s">
        <v>311</v>
      </c>
      <c r="K23" t="s">
        <v>312</v>
      </c>
      <c r="L23" t="s">
        <v>91</v>
      </c>
      <c r="M23">
        <v>12839</v>
      </c>
      <c r="N23" t="s">
        <v>212</v>
      </c>
      <c r="O23">
        <v>11294.06</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1026</v>
      </c>
      <c r="F24" t="s">
        <v>232</v>
      </c>
      <c r="G24" t="s">
        <v>232</v>
      </c>
      <c r="H24" t="s">
        <v>225</v>
      </c>
      <c r="I24" t="s">
        <v>313</v>
      </c>
      <c r="J24" t="s">
        <v>314</v>
      </c>
      <c r="K24" t="s">
        <v>315</v>
      </c>
      <c r="L24" t="s">
        <v>91</v>
      </c>
      <c r="M24">
        <v>12839</v>
      </c>
      <c r="N24" t="s">
        <v>212</v>
      </c>
      <c r="O24">
        <v>11294.06</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1026</v>
      </c>
      <c r="F25" t="s">
        <v>232</v>
      </c>
      <c r="G25" t="s">
        <v>232</v>
      </c>
      <c r="H25" t="s">
        <v>225</v>
      </c>
      <c r="I25" t="s">
        <v>316</v>
      </c>
      <c r="J25" t="s">
        <v>317</v>
      </c>
      <c r="K25" t="s">
        <v>272</v>
      </c>
      <c r="L25" t="s">
        <v>91</v>
      </c>
      <c r="M25">
        <v>12839</v>
      </c>
      <c r="N25" t="s">
        <v>212</v>
      </c>
      <c r="O25">
        <v>11294.06</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1026</v>
      </c>
      <c r="F26" t="s">
        <v>232</v>
      </c>
      <c r="G26" t="s">
        <v>232</v>
      </c>
      <c r="H26" t="s">
        <v>225</v>
      </c>
      <c r="I26" t="s">
        <v>318</v>
      </c>
      <c r="J26" t="s">
        <v>319</v>
      </c>
      <c r="K26" t="s">
        <v>320</v>
      </c>
      <c r="L26" t="s">
        <v>91</v>
      </c>
      <c r="M26">
        <v>12839</v>
      </c>
      <c r="N26" t="s">
        <v>212</v>
      </c>
      <c r="O26">
        <v>11294.06</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1024</v>
      </c>
      <c r="F27" t="s">
        <v>233</v>
      </c>
      <c r="G27" t="s">
        <v>233</v>
      </c>
      <c r="H27" t="s">
        <v>225</v>
      </c>
      <c r="I27" t="s">
        <v>321</v>
      </c>
      <c r="J27" t="s">
        <v>322</v>
      </c>
      <c r="K27" t="s">
        <v>284</v>
      </c>
      <c r="L27" t="s">
        <v>92</v>
      </c>
      <c r="M27">
        <v>11998</v>
      </c>
      <c r="N27" t="s">
        <v>212</v>
      </c>
      <c r="O27">
        <v>10596.29</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1023</v>
      </c>
      <c r="F28" t="s">
        <v>234</v>
      </c>
      <c r="G28" t="s">
        <v>234</v>
      </c>
      <c r="H28" t="s">
        <v>225</v>
      </c>
      <c r="I28" t="s">
        <v>323</v>
      </c>
      <c r="J28" t="s">
        <v>324</v>
      </c>
      <c r="K28" t="s">
        <v>325</v>
      </c>
      <c r="L28" t="s">
        <v>91</v>
      </c>
      <c r="M28">
        <v>11574</v>
      </c>
      <c r="N28" t="s">
        <v>212</v>
      </c>
      <c r="O28">
        <v>10244.52</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1023</v>
      </c>
      <c r="F29" t="s">
        <v>234</v>
      </c>
      <c r="G29" t="s">
        <v>234</v>
      </c>
      <c r="H29" t="s">
        <v>225</v>
      </c>
      <c r="I29" t="s">
        <v>326</v>
      </c>
      <c r="J29" t="s">
        <v>327</v>
      </c>
      <c r="K29" t="s">
        <v>328</v>
      </c>
      <c r="L29" t="s">
        <v>91</v>
      </c>
      <c r="M29">
        <v>11574</v>
      </c>
      <c r="N29" t="s">
        <v>212</v>
      </c>
      <c r="O29">
        <v>10244.52</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1023</v>
      </c>
      <c r="F30" t="s">
        <v>234</v>
      </c>
      <c r="G30" t="s">
        <v>234</v>
      </c>
      <c r="H30" t="s">
        <v>225</v>
      </c>
      <c r="I30" t="s">
        <v>329</v>
      </c>
      <c r="J30" t="s">
        <v>330</v>
      </c>
      <c r="K30" t="s">
        <v>303</v>
      </c>
      <c r="L30" t="s">
        <v>91</v>
      </c>
      <c r="M30">
        <v>11574</v>
      </c>
      <c r="N30" t="s">
        <v>212</v>
      </c>
      <c r="O30">
        <v>10244.52</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1023</v>
      </c>
      <c r="F31" t="s">
        <v>234</v>
      </c>
      <c r="G31" t="s">
        <v>234</v>
      </c>
      <c r="H31" t="s">
        <v>225</v>
      </c>
      <c r="I31" t="s">
        <v>331</v>
      </c>
      <c r="J31" t="s">
        <v>332</v>
      </c>
      <c r="K31" t="s">
        <v>333</v>
      </c>
      <c r="L31" t="s">
        <v>91</v>
      </c>
      <c r="M31">
        <v>11574</v>
      </c>
      <c r="N31" t="s">
        <v>212</v>
      </c>
      <c r="O31">
        <v>10244.52</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1023</v>
      </c>
      <c r="F32" t="s">
        <v>234</v>
      </c>
      <c r="G32" t="s">
        <v>234</v>
      </c>
      <c r="H32" t="s">
        <v>225</v>
      </c>
      <c r="I32" t="s">
        <v>334</v>
      </c>
      <c r="J32" t="s">
        <v>335</v>
      </c>
      <c r="K32" t="s">
        <v>336</v>
      </c>
      <c r="L32" t="s">
        <v>92</v>
      </c>
      <c r="M32">
        <v>11574</v>
      </c>
      <c r="N32" t="s">
        <v>212</v>
      </c>
      <c r="O32">
        <v>10244.52</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1023</v>
      </c>
      <c r="F33" t="s">
        <v>234</v>
      </c>
      <c r="G33" t="s">
        <v>234</v>
      </c>
      <c r="H33" t="s">
        <v>225</v>
      </c>
      <c r="I33" t="s">
        <v>337</v>
      </c>
      <c r="J33" t="s">
        <v>338</v>
      </c>
      <c r="K33" t="s">
        <v>339</v>
      </c>
      <c r="L33" t="s">
        <v>91</v>
      </c>
      <c r="M33">
        <v>11574</v>
      </c>
      <c r="N33" t="s">
        <v>212</v>
      </c>
      <c r="O33">
        <v>10244.52</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3">
      <c r="A34">
        <v>2025</v>
      </c>
      <c r="B34" s="3">
        <v>45658</v>
      </c>
      <c r="C34" s="3">
        <v>45747</v>
      </c>
      <c r="D34" t="s">
        <v>84</v>
      </c>
      <c r="E34">
        <v>1023</v>
      </c>
      <c r="F34" t="s">
        <v>234</v>
      </c>
      <c r="G34" t="s">
        <v>234</v>
      </c>
      <c r="H34" t="s">
        <v>225</v>
      </c>
      <c r="I34" t="s">
        <v>340</v>
      </c>
      <c r="J34" t="s">
        <v>341</v>
      </c>
      <c r="K34" t="s">
        <v>342</v>
      </c>
      <c r="L34" t="s">
        <v>91</v>
      </c>
      <c r="M34">
        <v>11574</v>
      </c>
      <c r="N34" t="s">
        <v>212</v>
      </c>
      <c r="O34">
        <v>10244.52</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3">
      <c r="A35">
        <v>2025</v>
      </c>
      <c r="B35" s="3">
        <v>45658</v>
      </c>
      <c r="C35" s="3">
        <v>45747</v>
      </c>
      <c r="D35" t="s">
        <v>84</v>
      </c>
      <c r="E35">
        <v>1023</v>
      </c>
      <c r="F35" t="s">
        <v>234</v>
      </c>
      <c r="G35" t="s">
        <v>234</v>
      </c>
      <c r="H35" t="s">
        <v>225</v>
      </c>
      <c r="I35" t="s">
        <v>343</v>
      </c>
      <c r="J35" t="s">
        <v>344</v>
      </c>
      <c r="K35" t="s">
        <v>345</v>
      </c>
      <c r="L35" t="s">
        <v>91</v>
      </c>
      <c r="M35">
        <v>11574</v>
      </c>
      <c r="N35" t="s">
        <v>212</v>
      </c>
      <c r="O35">
        <v>10244.52</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3">
      <c r="A36">
        <v>2025</v>
      </c>
      <c r="B36" s="3">
        <v>45658</v>
      </c>
      <c r="C36" s="3">
        <v>45747</v>
      </c>
      <c r="D36" t="s">
        <v>84</v>
      </c>
      <c r="E36">
        <v>1023</v>
      </c>
      <c r="F36" t="s">
        <v>234</v>
      </c>
      <c r="G36" t="s">
        <v>234</v>
      </c>
      <c r="H36" t="s">
        <v>225</v>
      </c>
      <c r="I36" t="s">
        <v>346</v>
      </c>
      <c r="J36" t="s">
        <v>347</v>
      </c>
      <c r="K36" t="s">
        <v>348</v>
      </c>
      <c r="L36" t="s">
        <v>91</v>
      </c>
      <c r="M36">
        <v>11574</v>
      </c>
      <c r="N36" t="s">
        <v>212</v>
      </c>
      <c r="O36">
        <v>10244.52</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3">
      <c r="A37">
        <v>2025</v>
      </c>
      <c r="B37" s="3">
        <v>45658</v>
      </c>
      <c r="C37" s="3">
        <v>45747</v>
      </c>
      <c r="D37" t="s">
        <v>84</v>
      </c>
      <c r="E37">
        <v>1023</v>
      </c>
      <c r="F37" t="s">
        <v>234</v>
      </c>
      <c r="G37" t="s">
        <v>234</v>
      </c>
      <c r="H37" t="s">
        <v>225</v>
      </c>
      <c r="I37" t="s">
        <v>349</v>
      </c>
      <c r="J37" t="s">
        <v>328</v>
      </c>
      <c r="K37" t="s">
        <v>350</v>
      </c>
      <c r="L37" t="s">
        <v>91</v>
      </c>
      <c r="M37">
        <v>11574</v>
      </c>
      <c r="N37" t="s">
        <v>212</v>
      </c>
      <c r="O37">
        <v>10244.52</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row r="38" spans="1:31" x14ac:dyDescent="0.3">
      <c r="A38">
        <v>2025</v>
      </c>
      <c r="B38" s="3">
        <v>45658</v>
      </c>
      <c r="C38" s="3">
        <v>45747</v>
      </c>
      <c r="D38" t="s">
        <v>84</v>
      </c>
      <c r="E38">
        <v>1023</v>
      </c>
      <c r="F38" t="s">
        <v>234</v>
      </c>
      <c r="G38" t="s">
        <v>234</v>
      </c>
      <c r="H38" t="s">
        <v>225</v>
      </c>
      <c r="I38" t="s">
        <v>351</v>
      </c>
      <c r="J38" t="s">
        <v>350</v>
      </c>
      <c r="K38" t="s">
        <v>296</v>
      </c>
      <c r="L38" t="s">
        <v>91</v>
      </c>
      <c r="M38">
        <v>11574</v>
      </c>
      <c r="N38" t="s">
        <v>212</v>
      </c>
      <c r="O38">
        <v>10244.52</v>
      </c>
      <c r="P38" t="s">
        <v>212</v>
      </c>
      <c r="Q38" s="5" t="str" cm="1">
        <f t="array" aca="1" ref="Q38" ca="1">HYPERLINK("#"&amp;CELL("direccion",Tabla_471065!A34),"31")</f>
        <v>31</v>
      </c>
      <c r="R38" s="5" t="str" cm="1">
        <f t="array" aca="1" ref="R38" ca="1">HYPERLINK("#"&amp;CELL("direccion",Tabla_471039!A34),"31")</f>
        <v>31</v>
      </c>
      <c r="S38" s="5" t="str" cm="1">
        <f t="array" aca="1" ref="S38" ca="1">HYPERLINK("#"&amp;CELL("direccion",Tabla_471067!A34),"31")</f>
        <v>31</v>
      </c>
      <c r="T38" s="5" t="str" cm="1">
        <f t="array" aca="1" ref="T38" ca="1">HYPERLINK("#"&amp;CELL("direccion",Tabla_471023!A34),"31")</f>
        <v>31</v>
      </c>
      <c r="U38" s="5" t="str" cm="1">
        <f t="array" aca="1" ref="U38" ca="1">HYPERLINK("#"&amp;CELL("direccion",Tabla_471047!A34),"31")</f>
        <v>31</v>
      </c>
      <c r="V38" s="5" t="str" cm="1">
        <f t="array" aca="1" ref="V38" ca="1">HYPERLINK("#"&amp;CELL("direccion",Tabla_471030!A34),"31")</f>
        <v>31</v>
      </c>
      <c r="W38" s="5" t="str" cm="1">
        <f t="array" aca="1" ref="W38" ca="1">HYPERLINK("#"&amp;CELL("direccion",Tabla_471041!A34),"31")</f>
        <v>31</v>
      </c>
      <c r="X38" s="5" t="str" cm="1">
        <f t="array" aca="1" ref="X38" ca="1">HYPERLINK("#"&amp;CELL("direccion",Tabla_471031!A34),"31")</f>
        <v>31</v>
      </c>
      <c r="Y38" s="5" t="str" cm="1">
        <f t="array" aca="1" ref="Y38" ca="1">HYPERLINK("#"&amp;CELL("direccion",Tabla_471032!A34),"31")</f>
        <v>31</v>
      </c>
      <c r="Z38" s="5" t="str" cm="1">
        <f t="array" aca="1" ref="Z38" ca="1">HYPERLINK("#"&amp;CELL("direccion",Tabla_471059!A34),"31")</f>
        <v>31</v>
      </c>
      <c r="AA38" s="5" t="str" cm="1">
        <f t="array" aca="1" ref="AA38" ca="1">HYPERLINK("#"&amp;CELL("direccion",Tabla_471071!A34),"31")</f>
        <v>31</v>
      </c>
      <c r="AB38" s="5" t="str" cm="1">
        <f t="array" aca="1" ref="AB38" ca="1">HYPERLINK("#"&amp;CELL("direccion",Tabla_471062!A34),"31")</f>
        <v>31</v>
      </c>
      <c r="AC38" s="5" t="str" cm="1">
        <f t="array" aca="1" ref="AC38" ca="1">HYPERLINK("#"&amp;CELL("direccion",Tabla_471074!A34),"31")</f>
        <v>31</v>
      </c>
      <c r="AD38" t="s">
        <v>213</v>
      </c>
      <c r="AE38" s="3">
        <v>45747</v>
      </c>
    </row>
    <row r="39" spans="1:31" x14ac:dyDescent="0.3">
      <c r="A39">
        <v>2025</v>
      </c>
      <c r="B39" s="3">
        <v>45658</v>
      </c>
      <c r="C39" s="3">
        <v>45747</v>
      </c>
      <c r="D39" t="s">
        <v>84</v>
      </c>
      <c r="E39">
        <v>1012</v>
      </c>
      <c r="F39" t="s">
        <v>235</v>
      </c>
      <c r="G39" t="s">
        <v>235</v>
      </c>
      <c r="H39" t="s">
        <v>225</v>
      </c>
      <c r="I39" t="s">
        <v>352</v>
      </c>
      <c r="J39" t="s">
        <v>332</v>
      </c>
      <c r="K39" t="s">
        <v>353</v>
      </c>
      <c r="L39" t="s">
        <v>92</v>
      </c>
      <c r="M39">
        <v>7470</v>
      </c>
      <c r="N39" t="s">
        <v>212</v>
      </c>
      <c r="O39">
        <v>6722.25</v>
      </c>
      <c r="P39" t="s">
        <v>212</v>
      </c>
      <c r="Q39" s="5" t="str" cm="1">
        <f t="array" aca="1" ref="Q39" ca="1">HYPERLINK("#"&amp;CELL("direccion",Tabla_471065!A35),"32")</f>
        <v>32</v>
      </c>
      <c r="R39" s="5" t="str" cm="1">
        <f t="array" aca="1" ref="R39" ca="1">HYPERLINK("#"&amp;CELL("direccion",Tabla_471039!A35),"32")</f>
        <v>32</v>
      </c>
      <c r="S39" s="5" t="str" cm="1">
        <f t="array" aca="1" ref="S39" ca="1">HYPERLINK("#"&amp;CELL("direccion",Tabla_471067!A35),"32")</f>
        <v>32</v>
      </c>
      <c r="T39" s="5" t="str" cm="1">
        <f t="array" aca="1" ref="T39" ca="1">HYPERLINK("#"&amp;CELL("direccion",Tabla_471023!A35),"32")</f>
        <v>32</v>
      </c>
      <c r="U39" s="5" t="str" cm="1">
        <f t="array" aca="1" ref="U39" ca="1">HYPERLINK("#"&amp;CELL("direccion",Tabla_471047!A35),"32")</f>
        <v>32</v>
      </c>
      <c r="V39" s="5" t="str" cm="1">
        <f t="array" aca="1" ref="V39" ca="1">HYPERLINK("#"&amp;CELL("direccion",Tabla_471030!A35),"32")</f>
        <v>32</v>
      </c>
      <c r="W39" s="5" t="str" cm="1">
        <f t="array" aca="1" ref="W39" ca="1">HYPERLINK("#"&amp;CELL("direccion",Tabla_471041!A35),"32")</f>
        <v>32</v>
      </c>
      <c r="X39" s="5" t="str" cm="1">
        <f t="array" aca="1" ref="X39" ca="1">HYPERLINK("#"&amp;CELL("direccion",Tabla_471031!A35),"32")</f>
        <v>32</v>
      </c>
      <c r="Y39" s="5" t="str" cm="1">
        <f t="array" aca="1" ref="Y39" ca="1">HYPERLINK("#"&amp;CELL("direccion",Tabla_471032!A35),"32")</f>
        <v>32</v>
      </c>
      <c r="Z39" s="5" t="str" cm="1">
        <f t="array" aca="1" ref="Z39" ca="1">HYPERLINK("#"&amp;CELL("direccion",Tabla_471059!A35),"32")</f>
        <v>32</v>
      </c>
      <c r="AA39" s="5" t="str" cm="1">
        <f t="array" aca="1" ref="AA39" ca="1">HYPERLINK("#"&amp;CELL("direccion",Tabla_471071!A35),"32")</f>
        <v>32</v>
      </c>
      <c r="AB39" s="5" t="str" cm="1">
        <f t="array" aca="1" ref="AB39" ca="1">HYPERLINK("#"&amp;CELL("direccion",Tabla_471062!A35),"32")</f>
        <v>32</v>
      </c>
      <c r="AC39" s="5" t="str" cm="1">
        <f t="array" aca="1" ref="AC39" ca="1">HYPERLINK("#"&amp;CELL("direccion",Tabla_471074!A35),"32")</f>
        <v>32</v>
      </c>
      <c r="AD39" t="s">
        <v>213</v>
      </c>
      <c r="AE39" s="3">
        <v>45747</v>
      </c>
    </row>
    <row r="40" spans="1:31" x14ac:dyDescent="0.3">
      <c r="A40">
        <v>2025</v>
      </c>
      <c r="B40" s="3">
        <v>45658</v>
      </c>
      <c r="C40" s="3">
        <v>45747</v>
      </c>
      <c r="D40" t="s">
        <v>84</v>
      </c>
      <c r="E40">
        <v>199</v>
      </c>
      <c r="F40" t="s">
        <v>236</v>
      </c>
      <c r="G40" t="s">
        <v>236</v>
      </c>
      <c r="H40" t="s">
        <v>225</v>
      </c>
      <c r="I40" t="s">
        <v>354</v>
      </c>
      <c r="J40" t="s">
        <v>355</v>
      </c>
      <c r="K40" t="s">
        <v>356</v>
      </c>
      <c r="L40" t="s">
        <v>92</v>
      </c>
      <c r="M40">
        <v>16470</v>
      </c>
      <c r="N40" t="s">
        <v>212</v>
      </c>
      <c r="O40">
        <v>13350.43</v>
      </c>
      <c r="P40" t="s">
        <v>212</v>
      </c>
      <c r="Q40" s="5" t="str" cm="1">
        <f t="array" aca="1" ref="Q40" ca="1">HYPERLINK("#"&amp;CELL("direccion",Tabla_471065!A36),"33")</f>
        <v>33</v>
      </c>
      <c r="R40" s="5" t="str" cm="1">
        <f t="array" aca="1" ref="R40" ca="1">HYPERLINK("#"&amp;CELL("direccion",Tabla_471039!A36),"33")</f>
        <v>33</v>
      </c>
      <c r="S40" s="5" t="str" cm="1">
        <f t="array" aca="1" ref="S40" ca="1">HYPERLINK("#"&amp;CELL("direccion",Tabla_471067!A36),"33")</f>
        <v>33</v>
      </c>
      <c r="T40" s="5" t="str" cm="1">
        <f t="array" aca="1" ref="T40" ca="1">HYPERLINK("#"&amp;CELL("direccion",Tabla_471023!A36),"33")</f>
        <v>33</v>
      </c>
      <c r="U40" s="5" t="str" cm="1">
        <f t="array" aca="1" ref="U40" ca="1">HYPERLINK("#"&amp;CELL("direccion",Tabla_471047!A36),"33")</f>
        <v>33</v>
      </c>
      <c r="V40" s="5" t="str" cm="1">
        <f t="array" aca="1" ref="V40" ca="1">HYPERLINK("#"&amp;CELL("direccion",Tabla_471030!A36),"33")</f>
        <v>33</v>
      </c>
      <c r="W40" s="5" t="str" cm="1">
        <f t="array" aca="1" ref="W40" ca="1">HYPERLINK("#"&amp;CELL("direccion",Tabla_471041!A36),"33")</f>
        <v>33</v>
      </c>
      <c r="X40" s="5" t="str" cm="1">
        <f t="array" aca="1" ref="X40" ca="1">HYPERLINK("#"&amp;CELL("direccion",Tabla_471031!A36),"33")</f>
        <v>33</v>
      </c>
      <c r="Y40" s="5" t="str" cm="1">
        <f t="array" aca="1" ref="Y40" ca="1">HYPERLINK("#"&amp;CELL("direccion",Tabla_471032!A36),"33")</f>
        <v>33</v>
      </c>
      <c r="Z40" s="5" t="str" cm="1">
        <f t="array" aca="1" ref="Z40" ca="1">HYPERLINK("#"&amp;CELL("direccion",Tabla_471059!A36),"33")</f>
        <v>33</v>
      </c>
      <c r="AA40" s="5" t="str" cm="1">
        <f t="array" aca="1" ref="AA40" ca="1">HYPERLINK("#"&amp;CELL("direccion",Tabla_471071!A36),"33")</f>
        <v>33</v>
      </c>
      <c r="AB40" s="5" t="str" cm="1">
        <f t="array" aca="1" ref="AB40" ca="1">HYPERLINK("#"&amp;CELL("direccion",Tabla_471062!A36),"33")</f>
        <v>33</v>
      </c>
      <c r="AC40" s="5" t="str" cm="1">
        <f t="array" aca="1" ref="AC40" ca="1">HYPERLINK("#"&amp;CELL("direccion",Tabla_471074!A36),"33")</f>
        <v>33</v>
      </c>
      <c r="AD40" t="s">
        <v>213</v>
      </c>
      <c r="AE40" s="3">
        <v>45747</v>
      </c>
    </row>
    <row r="41" spans="1:31" x14ac:dyDescent="0.3">
      <c r="A41">
        <v>2025</v>
      </c>
      <c r="B41" s="3">
        <v>45658</v>
      </c>
      <c r="C41" s="3">
        <v>45747</v>
      </c>
      <c r="D41" t="s">
        <v>84</v>
      </c>
      <c r="E41">
        <v>199</v>
      </c>
      <c r="F41" t="s">
        <v>237</v>
      </c>
      <c r="G41" t="s">
        <v>237</v>
      </c>
      <c r="H41" t="s">
        <v>225</v>
      </c>
      <c r="I41" t="s">
        <v>357</v>
      </c>
      <c r="J41" t="s">
        <v>358</v>
      </c>
      <c r="K41" t="s">
        <v>348</v>
      </c>
      <c r="L41" t="s">
        <v>92</v>
      </c>
      <c r="M41">
        <v>15437</v>
      </c>
      <c r="N41" t="s">
        <v>212</v>
      </c>
      <c r="O41">
        <v>12646.09</v>
      </c>
      <c r="P41" t="s">
        <v>212</v>
      </c>
      <c r="Q41" s="5" t="str" cm="1">
        <f t="array" aca="1" ref="Q41" ca="1">HYPERLINK("#"&amp;CELL("direccion",Tabla_471065!A37),"34")</f>
        <v>34</v>
      </c>
      <c r="R41" s="5" t="str" cm="1">
        <f t="array" aca="1" ref="R41" ca="1">HYPERLINK("#"&amp;CELL("direccion",Tabla_471039!A37),"34")</f>
        <v>34</v>
      </c>
      <c r="S41" s="5" t="str" cm="1">
        <f t="array" aca="1" ref="S41" ca="1">HYPERLINK("#"&amp;CELL("direccion",Tabla_471067!A37),"34")</f>
        <v>34</v>
      </c>
      <c r="T41" s="5" t="str" cm="1">
        <f t="array" aca="1" ref="T41" ca="1">HYPERLINK("#"&amp;CELL("direccion",Tabla_471023!A37),"34")</f>
        <v>34</v>
      </c>
      <c r="U41" s="5" t="str" cm="1">
        <f t="array" aca="1" ref="U41" ca="1">HYPERLINK("#"&amp;CELL("direccion",Tabla_471047!A37),"34")</f>
        <v>34</v>
      </c>
      <c r="V41" s="5" t="str" cm="1">
        <f t="array" aca="1" ref="V41" ca="1">HYPERLINK("#"&amp;CELL("direccion",Tabla_471030!A37),"34")</f>
        <v>34</v>
      </c>
      <c r="W41" s="5" t="str" cm="1">
        <f t="array" aca="1" ref="W41" ca="1">HYPERLINK("#"&amp;CELL("direccion",Tabla_471041!A37),"34")</f>
        <v>34</v>
      </c>
      <c r="X41" s="5" t="str" cm="1">
        <f t="array" aca="1" ref="X41" ca="1">HYPERLINK("#"&amp;CELL("direccion",Tabla_471031!A37),"34")</f>
        <v>34</v>
      </c>
      <c r="Y41" s="5" t="str" cm="1">
        <f t="array" aca="1" ref="Y41" ca="1">HYPERLINK("#"&amp;CELL("direccion",Tabla_471032!A37),"34")</f>
        <v>34</v>
      </c>
      <c r="Z41" s="5" t="str" cm="1">
        <f t="array" aca="1" ref="Z41" ca="1">HYPERLINK("#"&amp;CELL("direccion",Tabla_471059!A37),"34")</f>
        <v>34</v>
      </c>
      <c r="AA41" s="5" t="str" cm="1">
        <f t="array" aca="1" ref="AA41" ca="1">HYPERLINK("#"&amp;CELL("direccion",Tabla_471071!A37),"34")</f>
        <v>34</v>
      </c>
      <c r="AB41" s="5" t="str" cm="1">
        <f t="array" aca="1" ref="AB41" ca="1">HYPERLINK("#"&amp;CELL("direccion",Tabla_471062!A37),"34")</f>
        <v>34</v>
      </c>
      <c r="AC41" s="5" t="str" cm="1">
        <f t="array" aca="1" ref="AC41" ca="1">HYPERLINK("#"&amp;CELL("direccion",Tabla_471074!A37),"34")</f>
        <v>34</v>
      </c>
      <c r="AD41" t="s">
        <v>213</v>
      </c>
      <c r="AE41" s="3">
        <v>45747</v>
      </c>
    </row>
    <row r="42" spans="1:31" x14ac:dyDescent="0.3">
      <c r="A42">
        <v>2025</v>
      </c>
      <c r="B42" s="3">
        <v>45658</v>
      </c>
      <c r="C42" s="3">
        <v>45747</v>
      </c>
      <c r="D42" t="s">
        <v>84</v>
      </c>
      <c r="E42">
        <v>199</v>
      </c>
      <c r="F42" t="s">
        <v>236</v>
      </c>
      <c r="G42" t="s">
        <v>236</v>
      </c>
      <c r="H42" t="s">
        <v>225</v>
      </c>
      <c r="I42" t="s">
        <v>359</v>
      </c>
      <c r="J42" t="s">
        <v>360</v>
      </c>
      <c r="K42" t="s">
        <v>361</v>
      </c>
      <c r="L42" t="s">
        <v>92</v>
      </c>
      <c r="M42">
        <v>16470</v>
      </c>
      <c r="N42" t="s">
        <v>212</v>
      </c>
      <c r="O42">
        <v>13350.43</v>
      </c>
      <c r="P42" t="s">
        <v>212</v>
      </c>
      <c r="Q42" s="5" t="str" cm="1">
        <f t="array" aca="1" ref="Q42" ca="1">HYPERLINK("#"&amp;CELL("direccion",Tabla_471065!A38),"35")</f>
        <v>35</v>
      </c>
      <c r="R42" s="5" t="str" cm="1">
        <f t="array" aca="1" ref="R42" ca="1">HYPERLINK("#"&amp;CELL("direccion",Tabla_471039!A38),"35")</f>
        <v>35</v>
      </c>
      <c r="S42" s="5" t="str" cm="1">
        <f t="array" aca="1" ref="S42" ca="1">HYPERLINK("#"&amp;CELL("direccion",Tabla_471067!A38),"35")</f>
        <v>35</v>
      </c>
      <c r="T42" s="5" t="str" cm="1">
        <f t="array" aca="1" ref="T42" ca="1">HYPERLINK("#"&amp;CELL("direccion",Tabla_471023!A38),"35")</f>
        <v>35</v>
      </c>
      <c r="U42" s="5" t="str" cm="1">
        <f t="array" aca="1" ref="U42" ca="1">HYPERLINK("#"&amp;CELL("direccion",Tabla_471047!A38),"35")</f>
        <v>35</v>
      </c>
      <c r="V42" s="5" t="str" cm="1">
        <f t="array" aca="1" ref="V42" ca="1">HYPERLINK("#"&amp;CELL("direccion",Tabla_471030!A38),"35")</f>
        <v>35</v>
      </c>
      <c r="W42" s="5" t="str" cm="1">
        <f t="array" aca="1" ref="W42" ca="1">HYPERLINK("#"&amp;CELL("direccion",Tabla_471041!A38),"35")</f>
        <v>35</v>
      </c>
      <c r="X42" s="5" t="str" cm="1">
        <f t="array" aca="1" ref="X42" ca="1">HYPERLINK("#"&amp;CELL("direccion",Tabla_471031!A38),"35")</f>
        <v>35</v>
      </c>
      <c r="Y42" s="5" t="str" cm="1">
        <f t="array" aca="1" ref="Y42" ca="1">HYPERLINK("#"&amp;CELL("direccion",Tabla_471032!A38),"35")</f>
        <v>35</v>
      </c>
      <c r="Z42" s="5" t="str" cm="1">
        <f t="array" aca="1" ref="Z42" ca="1">HYPERLINK("#"&amp;CELL("direccion",Tabla_471059!A38),"35")</f>
        <v>35</v>
      </c>
      <c r="AA42" s="5" t="str" cm="1">
        <f t="array" aca="1" ref="AA42" ca="1">HYPERLINK("#"&amp;CELL("direccion",Tabla_471071!A38),"35")</f>
        <v>35</v>
      </c>
      <c r="AB42" s="5" t="str" cm="1">
        <f t="array" aca="1" ref="AB42" ca="1">HYPERLINK("#"&amp;CELL("direccion",Tabla_471062!A38),"35")</f>
        <v>35</v>
      </c>
      <c r="AC42" s="5" t="str" cm="1">
        <f t="array" aca="1" ref="AC42" ca="1">HYPERLINK("#"&amp;CELL("direccion",Tabla_471074!A38),"35")</f>
        <v>35</v>
      </c>
      <c r="AD42" t="s">
        <v>213</v>
      </c>
      <c r="AE42" s="3">
        <v>45747</v>
      </c>
    </row>
    <row r="43" spans="1:31" x14ac:dyDescent="0.3">
      <c r="A43">
        <v>2025</v>
      </c>
      <c r="B43" s="3">
        <v>45658</v>
      </c>
      <c r="C43" s="3">
        <v>45747</v>
      </c>
      <c r="D43" t="s">
        <v>84</v>
      </c>
      <c r="E43">
        <v>199</v>
      </c>
      <c r="F43" t="s">
        <v>236</v>
      </c>
      <c r="G43" t="s">
        <v>236</v>
      </c>
      <c r="H43" t="s">
        <v>225</v>
      </c>
      <c r="I43" t="s">
        <v>362</v>
      </c>
      <c r="J43" t="s">
        <v>293</v>
      </c>
      <c r="K43" t="s">
        <v>284</v>
      </c>
      <c r="L43" t="s">
        <v>91</v>
      </c>
      <c r="M43">
        <v>15437</v>
      </c>
      <c r="N43" t="s">
        <v>212</v>
      </c>
      <c r="O43">
        <v>12646.09</v>
      </c>
      <c r="P43" t="s">
        <v>212</v>
      </c>
      <c r="Q43" s="5" t="str" cm="1">
        <f t="array" aca="1" ref="Q43" ca="1">HYPERLINK("#"&amp;CELL("direccion",Tabla_471065!A39),"36")</f>
        <v>36</v>
      </c>
      <c r="R43" s="5" t="str" cm="1">
        <f t="array" aca="1" ref="R43" ca="1">HYPERLINK("#"&amp;CELL("direccion",Tabla_471039!A39),"36")</f>
        <v>36</v>
      </c>
      <c r="S43" s="5" t="str" cm="1">
        <f t="array" aca="1" ref="S43" ca="1">HYPERLINK("#"&amp;CELL("direccion",Tabla_471067!A39),"36")</f>
        <v>36</v>
      </c>
      <c r="T43" s="5" t="str" cm="1">
        <f t="array" aca="1" ref="T43" ca="1">HYPERLINK("#"&amp;CELL("direccion",Tabla_471023!A39),"36")</f>
        <v>36</v>
      </c>
      <c r="U43" s="5" t="str" cm="1">
        <f t="array" aca="1" ref="U43" ca="1">HYPERLINK("#"&amp;CELL("direccion",Tabla_471047!A39),"36")</f>
        <v>36</v>
      </c>
      <c r="V43" s="5" t="str" cm="1">
        <f t="array" aca="1" ref="V43" ca="1">HYPERLINK("#"&amp;CELL("direccion",Tabla_471030!A39),"36")</f>
        <v>36</v>
      </c>
      <c r="W43" s="5" t="str" cm="1">
        <f t="array" aca="1" ref="W43" ca="1">HYPERLINK("#"&amp;CELL("direccion",Tabla_471041!A39),"36")</f>
        <v>36</v>
      </c>
      <c r="X43" s="5" t="str" cm="1">
        <f t="array" aca="1" ref="X43" ca="1">HYPERLINK("#"&amp;CELL("direccion",Tabla_471031!A39),"36")</f>
        <v>36</v>
      </c>
      <c r="Y43" s="5" t="str" cm="1">
        <f t="array" aca="1" ref="Y43" ca="1">HYPERLINK("#"&amp;CELL("direccion",Tabla_471032!A39),"36")</f>
        <v>36</v>
      </c>
      <c r="Z43" s="5" t="str" cm="1">
        <f t="array" aca="1" ref="Z43" ca="1">HYPERLINK("#"&amp;CELL("direccion",Tabla_471059!A39),"36")</f>
        <v>36</v>
      </c>
      <c r="AA43" s="5" t="str" cm="1">
        <f t="array" aca="1" ref="AA43" ca="1">HYPERLINK("#"&amp;CELL("direccion",Tabla_471071!A39),"36")</f>
        <v>36</v>
      </c>
      <c r="AB43" s="5" t="str" cm="1">
        <f t="array" aca="1" ref="AB43" ca="1">HYPERLINK("#"&amp;CELL("direccion",Tabla_471062!A39),"36")</f>
        <v>36</v>
      </c>
      <c r="AC43" s="5" t="str" cm="1">
        <f t="array" aca="1" ref="AC43" ca="1">HYPERLINK("#"&amp;CELL("direccion",Tabla_471074!A39),"36")</f>
        <v>36</v>
      </c>
      <c r="AD43" t="s">
        <v>213</v>
      </c>
      <c r="AE43" s="3">
        <v>45747</v>
      </c>
    </row>
    <row r="44" spans="1:31" x14ac:dyDescent="0.3">
      <c r="A44">
        <v>2025</v>
      </c>
      <c r="B44" s="3">
        <v>45658</v>
      </c>
      <c r="C44" s="3">
        <v>45747</v>
      </c>
      <c r="D44" t="s">
        <v>84</v>
      </c>
      <c r="E44">
        <v>199</v>
      </c>
      <c r="F44" t="s">
        <v>236</v>
      </c>
      <c r="G44" t="s">
        <v>236</v>
      </c>
      <c r="H44" t="s">
        <v>225</v>
      </c>
      <c r="I44" t="s">
        <v>363</v>
      </c>
      <c r="J44" t="s">
        <v>296</v>
      </c>
      <c r="K44" t="s">
        <v>284</v>
      </c>
      <c r="L44" t="s">
        <v>91</v>
      </c>
      <c r="M44">
        <v>15437</v>
      </c>
      <c r="N44" t="s">
        <v>212</v>
      </c>
      <c r="O44">
        <v>12646.09</v>
      </c>
      <c r="P44" t="s">
        <v>212</v>
      </c>
      <c r="Q44" s="5" t="str" cm="1">
        <f t="array" aca="1" ref="Q44" ca="1">HYPERLINK("#"&amp;CELL("direccion",Tabla_471065!A40),"37")</f>
        <v>37</v>
      </c>
      <c r="R44" s="5" t="str" cm="1">
        <f t="array" aca="1" ref="R44" ca="1">HYPERLINK("#"&amp;CELL("direccion",Tabla_471039!A40),"37")</f>
        <v>37</v>
      </c>
      <c r="S44" s="5" t="str" cm="1">
        <f t="array" aca="1" ref="S44" ca="1">HYPERLINK("#"&amp;CELL("direccion",Tabla_471067!A40),"37")</f>
        <v>37</v>
      </c>
      <c r="T44" s="5" t="str" cm="1">
        <f t="array" aca="1" ref="T44" ca="1">HYPERLINK("#"&amp;CELL("direccion",Tabla_471023!A40),"37")</f>
        <v>37</v>
      </c>
      <c r="U44" s="5" t="str" cm="1">
        <f t="array" aca="1" ref="U44" ca="1">HYPERLINK("#"&amp;CELL("direccion",Tabla_471047!A40),"37")</f>
        <v>37</v>
      </c>
      <c r="V44" s="5" t="str" cm="1">
        <f t="array" aca="1" ref="V44" ca="1">HYPERLINK("#"&amp;CELL("direccion",Tabla_471030!A40),"37")</f>
        <v>37</v>
      </c>
      <c r="W44" s="5" t="str" cm="1">
        <f t="array" aca="1" ref="W44" ca="1">HYPERLINK("#"&amp;CELL("direccion",Tabla_471041!A40),"37")</f>
        <v>37</v>
      </c>
      <c r="X44" s="5" t="str" cm="1">
        <f t="array" aca="1" ref="X44" ca="1">HYPERLINK("#"&amp;CELL("direccion",Tabla_471031!A40),"37")</f>
        <v>37</v>
      </c>
      <c r="Y44" s="5" t="str" cm="1">
        <f t="array" aca="1" ref="Y44" ca="1">HYPERLINK("#"&amp;CELL("direccion",Tabla_471032!A40),"37")</f>
        <v>37</v>
      </c>
      <c r="Z44" s="5" t="str" cm="1">
        <f t="array" aca="1" ref="Z44" ca="1">HYPERLINK("#"&amp;CELL("direccion",Tabla_471059!A40),"37")</f>
        <v>37</v>
      </c>
      <c r="AA44" s="5" t="str" cm="1">
        <f t="array" aca="1" ref="AA44" ca="1">HYPERLINK("#"&amp;CELL("direccion",Tabla_471071!A40),"37")</f>
        <v>37</v>
      </c>
      <c r="AB44" s="5" t="str" cm="1">
        <f t="array" aca="1" ref="AB44" ca="1">HYPERLINK("#"&amp;CELL("direccion",Tabla_471062!A40),"37")</f>
        <v>37</v>
      </c>
      <c r="AC44" s="5" t="str" cm="1">
        <f t="array" aca="1" ref="AC44" ca="1">HYPERLINK("#"&amp;CELL("direccion",Tabla_471074!A40),"37")</f>
        <v>37</v>
      </c>
      <c r="AD44" t="s">
        <v>213</v>
      </c>
      <c r="AE44" s="3">
        <v>45747</v>
      </c>
    </row>
    <row r="45" spans="1:31" x14ac:dyDescent="0.3">
      <c r="A45">
        <v>2025</v>
      </c>
      <c r="B45" s="3">
        <v>45658</v>
      </c>
      <c r="C45" s="3">
        <v>45747</v>
      </c>
      <c r="D45" t="s">
        <v>84</v>
      </c>
      <c r="E45">
        <v>199</v>
      </c>
      <c r="F45" t="s">
        <v>236</v>
      </c>
      <c r="G45" t="s">
        <v>236</v>
      </c>
      <c r="H45" t="s">
        <v>225</v>
      </c>
      <c r="I45" t="s">
        <v>364</v>
      </c>
      <c r="J45" t="s">
        <v>365</v>
      </c>
      <c r="K45" t="s">
        <v>366</v>
      </c>
      <c r="L45" t="s">
        <v>91</v>
      </c>
      <c r="M45">
        <v>15437</v>
      </c>
      <c r="N45" t="s">
        <v>212</v>
      </c>
      <c r="O45">
        <v>12646.09</v>
      </c>
      <c r="P45" t="s">
        <v>212</v>
      </c>
      <c r="Q45" s="5" t="str" cm="1">
        <f t="array" aca="1" ref="Q45" ca="1">HYPERLINK("#"&amp;CELL("direccion",Tabla_471065!A41),"38")</f>
        <v>38</v>
      </c>
      <c r="R45" s="5" t="str" cm="1">
        <f t="array" aca="1" ref="R45" ca="1">HYPERLINK("#"&amp;CELL("direccion",Tabla_471039!A41),"38")</f>
        <v>38</v>
      </c>
      <c r="S45" s="5" t="str" cm="1">
        <f t="array" aca="1" ref="S45" ca="1">HYPERLINK("#"&amp;CELL("direccion",Tabla_471067!A41),"38")</f>
        <v>38</v>
      </c>
      <c r="T45" s="5" t="str" cm="1">
        <f t="array" aca="1" ref="T45" ca="1">HYPERLINK("#"&amp;CELL("direccion",Tabla_471023!A41),"38")</f>
        <v>38</v>
      </c>
      <c r="U45" s="5" t="str" cm="1">
        <f t="array" aca="1" ref="U45" ca="1">HYPERLINK("#"&amp;CELL("direccion",Tabla_471047!A41),"38")</f>
        <v>38</v>
      </c>
      <c r="V45" s="5" t="str" cm="1">
        <f t="array" aca="1" ref="V45" ca="1">HYPERLINK("#"&amp;CELL("direccion",Tabla_471030!A41),"38")</f>
        <v>38</v>
      </c>
      <c r="W45" s="5" t="str" cm="1">
        <f t="array" aca="1" ref="W45" ca="1">HYPERLINK("#"&amp;CELL("direccion",Tabla_471041!A41),"38")</f>
        <v>38</v>
      </c>
      <c r="X45" s="5" t="str" cm="1">
        <f t="array" aca="1" ref="X45" ca="1">HYPERLINK("#"&amp;CELL("direccion",Tabla_471031!A41),"38")</f>
        <v>38</v>
      </c>
      <c r="Y45" s="5" t="str" cm="1">
        <f t="array" aca="1" ref="Y45" ca="1">HYPERLINK("#"&amp;CELL("direccion",Tabla_471032!A41),"38")</f>
        <v>38</v>
      </c>
      <c r="Z45" s="5" t="str" cm="1">
        <f t="array" aca="1" ref="Z45" ca="1">HYPERLINK("#"&amp;CELL("direccion",Tabla_471059!A41),"38")</f>
        <v>38</v>
      </c>
      <c r="AA45" s="5" t="str" cm="1">
        <f t="array" aca="1" ref="AA45" ca="1">HYPERLINK("#"&amp;CELL("direccion",Tabla_471071!A41),"38")</f>
        <v>38</v>
      </c>
      <c r="AB45" s="5" t="str" cm="1">
        <f t="array" aca="1" ref="AB45" ca="1">HYPERLINK("#"&amp;CELL("direccion",Tabla_471062!A41),"38")</f>
        <v>38</v>
      </c>
      <c r="AC45" s="5" t="str" cm="1">
        <f t="array" aca="1" ref="AC45" ca="1">HYPERLINK("#"&amp;CELL("direccion",Tabla_471074!A41),"38")</f>
        <v>38</v>
      </c>
      <c r="AD45" t="s">
        <v>213</v>
      </c>
      <c r="AE45" s="3">
        <v>45747</v>
      </c>
    </row>
    <row r="46" spans="1:31" x14ac:dyDescent="0.3">
      <c r="A46">
        <v>2025</v>
      </c>
      <c r="B46" s="3">
        <v>45658</v>
      </c>
      <c r="C46" s="3">
        <v>45747</v>
      </c>
      <c r="D46" t="s">
        <v>84</v>
      </c>
      <c r="E46">
        <v>199</v>
      </c>
      <c r="F46" t="s">
        <v>237</v>
      </c>
      <c r="G46" t="s">
        <v>237</v>
      </c>
      <c r="H46" t="s">
        <v>225</v>
      </c>
      <c r="I46" t="s">
        <v>367</v>
      </c>
      <c r="J46" t="s">
        <v>368</v>
      </c>
      <c r="K46" t="s">
        <v>369</v>
      </c>
      <c r="L46" t="s">
        <v>92</v>
      </c>
      <c r="M46">
        <v>15437</v>
      </c>
      <c r="N46" t="s">
        <v>212</v>
      </c>
      <c r="O46">
        <v>12646.09</v>
      </c>
      <c r="P46" t="s">
        <v>212</v>
      </c>
      <c r="Q46" s="5" t="str" cm="1">
        <f t="array" aca="1" ref="Q46" ca="1">HYPERLINK("#"&amp;CELL("direccion",Tabla_471065!A42),"39")</f>
        <v>39</v>
      </c>
      <c r="R46" s="5" t="str" cm="1">
        <f t="array" aca="1" ref="R46" ca="1">HYPERLINK("#"&amp;CELL("direccion",Tabla_471039!A42),"39")</f>
        <v>39</v>
      </c>
      <c r="S46" s="5" t="str" cm="1">
        <f t="array" aca="1" ref="S46" ca="1">HYPERLINK("#"&amp;CELL("direccion",Tabla_471067!A42),"39")</f>
        <v>39</v>
      </c>
      <c r="T46" s="5" t="str" cm="1">
        <f t="array" aca="1" ref="T46" ca="1">HYPERLINK("#"&amp;CELL("direccion",Tabla_471023!A42),"39")</f>
        <v>39</v>
      </c>
      <c r="U46" s="5" t="str" cm="1">
        <f t="array" aca="1" ref="U46" ca="1">HYPERLINK("#"&amp;CELL("direccion",Tabla_471047!A42),"39")</f>
        <v>39</v>
      </c>
      <c r="V46" s="5" t="str" cm="1">
        <f t="array" aca="1" ref="V46" ca="1">HYPERLINK("#"&amp;CELL("direccion",Tabla_471030!A42),"39")</f>
        <v>39</v>
      </c>
      <c r="W46" s="5" t="str" cm="1">
        <f t="array" aca="1" ref="W46" ca="1">HYPERLINK("#"&amp;CELL("direccion",Tabla_471041!A42),"39")</f>
        <v>39</v>
      </c>
      <c r="X46" s="5" t="str" cm="1">
        <f t="array" aca="1" ref="X46" ca="1">HYPERLINK("#"&amp;CELL("direccion",Tabla_471031!A42),"39")</f>
        <v>39</v>
      </c>
      <c r="Y46" s="5" t="str" cm="1">
        <f t="array" aca="1" ref="Y46" ca="1">HYPERLINK("#"&amp;CELL("direccion",Tabla_471032!A42),"39")</f>
        <v>39</v>
      </c>
      <c r="Z46" s="5" t="str" cm="1">
        <f t="array" aca="1" ref="Z46" ca="1">HYPERLINK("#"&amp;CELL("direccion",Tabla_471059!A42),"39")</f>
        <v>39</v>
      </c>
      <c r="AA46" s="5" t="str" cm="1">
        <f t="array" aca="1" ref="AA46" ca="1">HYPERLINK("#"&amp;CELL("direccion",Tabla_471071!A42),"39")</f>
        <v>39</v>
      </c>
      <c r="AB46" s="5" t="str" cm="1">
        <f t="array" aca="1" ref="AB46" ca="1">HYPERLINK("#"&amp;CELL("direccion",Tabla_471062!A42),"39")</f>
        <v>39</v>
      </c>
      <c r="AC46" s="5" t="str" cm="1">
        <f t="array" aca="1" ref="AC46" ca="1">HYPERLINK("#"&amp;CELL("direccion",Tabla_471074!A42),"39")</f>
        <v>39</v>
      </c>
      <c r="AD46" t="s">
        <v>213</v>
      </c>
      <c r="AE46" s="3">
        <v>45747</v>
      </c>
    </row>
    <row r="47" spans="1:31" x14ac:dyDescent="0.3">
      <c r="A47">
        <v>2025</v>
      </c>
      <c r="B47" s="3">
        <v>45658</v>
      </c>
      <c r="C47" s="3">
        <v>45747</v>
      </c>
      <c r="D47" t="s">
        <v>84</v>
      </c>
      <c r="E47">
        <v>199</v>
      </c>
      <c r="F47" t="s">
        <v>236</v>
      </c>
      <c r="G47" t="s">
        <v>236</v>
      </c>
      <c r="H47" t="s">
        <v>225</v>
      </c>
      <c r="I47" t="s">
        <v>370</v>
      </c>
      <c r="J47" t="s">
        <v>371</v>
      </c>
      <c r="K47" t="s">
        <v>372</v>
      </c>
      <c r="L47" t="s">
        <v>92</v>
      </c>
      <c r="M47">
        <v>16470</v>
      </c>
      <c r="N47" t="s">
        <v>212</v>
      </c>
      <c r="O47">
        <v>13350.43</v>
      </c>
      <c r="P47" t="s">
        <v>212</v>
      </c>
      <c r="Q47" s="5" t="str" cm="1">
        <f t="array" aca="1" ref="Q47" ca="1">HYPERLINK("#"&amp;CELL("direccion",Tabla_471065!A43),"40")</f>
        <v>40</v>
      </c>
      <c r="R47" s="5" t="str" cm="1">
        <f t="array" aca="1" ref="R47" ca="1">HYPERLINK("#"&amp;CELL("direccion",Tabla_471039!A43),"40")</f>
        <v>40</v>
      </c>
      <c r="S47" s="5" t="str" cm="1">
        <f t="array" aca="1" ref="S47" ca="1">HYPERLINK("#"&amp;CELL("direccion",Tabla_471067!A43),"40")</f>
        <v>40</v>
      </c>
      <c r="T47" s="5" t="str" cm="1">
        <f t="array" aca="1" ref="T47" ca="1">HYPERLINK("#"&amp;CELL("direccion",Tabla_471023!A43),"40")</f>
        <v>40</v>
      </c>
      <c r="U47" s="5" t="str" cm="1">
        <f t="array" aca="1" ref="U47" ca="1">HYPERLINK("#"&amp;CELL("direccion",Tabla_471047!A43),"40")</f>
        <v>40</v>
      </c>
      <c r="V47" s="5" t="str" cm="1">
        <f t="array" aca="1" ref="V47" ca="1">HYPERLINK("#"&amp;CELL("direccion",Tabla_471030!A43),"40")</f>
        <v>40</v>
      </c>
      <c r="W47" s="5" t="str" cm="1">
        <f t="array" aca="1" ref="W47" ca="1">HYPERLINK("#"&amp;CELL("direccion",Tabla_471041!A43),"40")</f>
        <v>40</v>
      </c>
      <c r="X47" s="5" t="str" cm="1">
        <f t="array" aca="1" ref="X47" ca="1">HYPERLINK("#"&amp;CELL("direccion",Tabla_471031!A43),"40")</f>
        <v>40</v>
      </c>
      <c r="Y47" s="5" t="str" cm="1">
        <f t="array" aca="1" ref="Y47" ca="1">HYPERLINK("#"&amp;CELL("direccion",Tabla_471032!A43),"40")</f>
        <v>40</v>
      </c>
      <c r="Z47" s="5" t="str" cm="1">
        <f t="array" aca="1" ref="Z47" ca="1">HYPERLINK("#"&amp;CELL("direccion",Tabla_471059!A43),"40")</f>
        <v>40</v>
      </c>
      <c r="AA47" s="5" t="str" cm="1">
        <f t="array" aca="1" ref="AA47" ca="1">HYPERLINK("#"&amp;CELL("direccion",Tabla_471071!A43),"40")</f>
        <v>40</v>
      </c>
      <c r="AB47" s="5" t="str" cm="1">
        <f t="array" aca="1" ref="AB47" ca="1">HYPERLINK("#"&amp;CELL("direccion",Tabla_471062!A43),"40")</f>
        <v>40</v>
      </c>
      <c r="AC47" s="5" t="str" cm="1">
        <f t="array" aca="1" ref="AC47" ca="1">HYPERLINK("#"&amp;CELL("direccion",Tabla_471074!A43),"40")</f>
        <v>40</v>
      </c>
      <c r="AD47" t="s">
        <v>213</v>
      </c>
      <c r="AE47" s="3">
        <v>45747</v>
      </c>
    </row>
    <row r="48" spans="1:31" x14ac:dyDescent="0.3">
      <c r="A48">
        <v>2025</v>
      </c>
      <c r="B48" s="3">
        <v>45658</v>
      </c>
      <c r="C48" s="3">
        <v>45747</v>
      </c>
      <c r="D48" t="s">
        <v>84</v>
      </c>
      <c r="E48">
        <v>199</v>
      </c>
      <c r="F48" t="s">
        <v>236</v>
      </c>
      <c r="G48" t="s">
        <v>236</v>
      </c>
      <c r="H48" t="s">
        <v>225</v>
      </c>
      <c r="I48" t="s">
        <v>373</v>
      </c>
      <c r="J48" t="s">
        <v>348</v>
      </c>
      <c r="K48" t="s">
        <v>374</v>
      </c>
      <c r="L48" t="s">
        <v>92</v>
      </c>
      <c r="M48">
        <v>15437</v>
      </c>
      <c r="N48" t="s">
        <v>212</v>
      </c>
      <c r="O48">
        <v>12646.09</v>
      </c>
      <c r="P48" t="s">
        <v>212</v>
      </c>
      <c r="Q48" s="5" t="str" cm="1">
        <f t="array" aca="1" ref="Q48" ca="1">HYPERLINK("#"&amp;CELL("direccion",Tabla_471065!A44),"41")</f>
        <v>41</v>
      </c>
      <c r="R48" s="5" t="str" cm="1">
        <f t="array" aca="1" ref="R48" ca="1">HYPERLINK("#"&amp;CELL("direccion",Tabla_471039!A44),"41")</f>
        <v>41</v>
      </c>
      <c r="S48" s="5" t="str" cm="1">
        <f t="array" aca="1" ref="S48" ca="1">HYPERLINK("#"&amp;CELL("direccion",Tabla_471067!A44),"41")</f>
        <v>41</v>
      </c>
      <c r="T48" s="5" t="str" cm="1">
        <f t="array" aca="1" ref="T48" ca="1">HYPERLINK("#"&amp;CELL("direccion",Tabla_471023!A44),"41")</f>
        <v>41</v>
      </c>
      <c r="U48" s="5" t="str" cm="1">
        <f t="array" aca="1" ref="U48" ca="1">HYPERLINK("#"&amp;CELL("direccion",Tabla_471047!A44),"41")</f>
        <v>41</v>
      </c>
      <c r="V48" s="5" t="str" cm="1">
        <f t="array" aca="1" ref="V48" ca="1">HYPERLINK("#"&amp;CELL("direccion",Tabla_471030!A44),"41")</f>
        <v>41</v>
      </c>
      <c r="W48" s="5" t="str" cm="1">
        <f t="array" aca="1" ref="W48" ca="1">HYPERLINK("#"&amp;CELL("direccion",Tabla_471041!A44),"41")</f>
        <v>41</v>
      </c>
      <c r="X48" s="5" t="str" cm="1">
        <f t="array" aca="1" ref="X48" ca="1">HYPERLINK("#"&amp;CELL("direccion",Tabla_471031!A44),"41")</f>
        <v>41</v>
      </c>
      <c r="Y48" s="5" t="str" cm="1">
        <f t="array" aca="1" ref="Y48" ca="1">HYPERLINK("#"&amp;CELL("direccion",Tabla_471032!A44),"41")</f>
        <v>41</v>
      </c>
      <c r="Z48" s="5" t="str" cm="1">
        <f t="array" aca="1" ref="Z48" ca="1">HYPERLINK("#"&amp;CELL("direccion",Tabla_471059!A44),"41")</f>
        <v>41</v>
      </c>
      <c r="AA48" s="5" t="str" cm="1">
        <f t="array" aca="1" ref="AA48" ca="1">HYPERLINK("#"&amp;CELL("direccion",Tabla_471071!A44),"41")</f>
        <v>41</v>
      </c>
      <c r="AB48" s="5" t="str" cm="1">
        <f t="array" aca="1" ref="AB48" ca="1">HYPERLINK("#"&amp;CELL("direccion",Tabla_471062!A44),"41")</f>
        <v>41</v>
      </c>
      <c r="AC48" s="5" t="str" cm="1">
        <f t="array" aca="1" ref="AC48" ca="1">HYPERLINK("#"&amp;CELL("direccion",Tabla_471074!A44),"41")</f>
        <v>41</v>
      </c>
      <c r="AD48" t="s">
        <v>213</v>
      </c>
      <c r="AE48" s="3">
        <v>45747</v>
      </c>
    </row>
    <row r="49" spans="1:31" x14ac:dyDescent="0.3">
      <c r="A49">
        <v>2025</v>
      </c>
      <c r="B49" s="3">
        <v>45658</v>
      </c>
      <c r="C49" s="3">
        <v>45747</v>
      </c>
      <c r="D49" t="s">
        <v>84</v>
      </c>
      <c r="E49">
        <v>199</v>
      </c>
      <c r="F49" t="s">
        <v>236</v>
      </c>
      <c r="G49" t="s">
        <v>236</v>
      </c>
      <c r="H49" t="s">
        <v>225</v>
      </c>
      <c r="I49" t="s">
        <v>375</v>
      </c>
      <c r="J49" t="s">
        <v>305</v>
      </c>
      <c r="K49" t="s">
        <v>376</v>
      </c>
      <c r="L49" t="s">
        <v>91</v>
      </c>
      <c r="M49">
        <v>15437</v>
      </c>
      <c r="N49" t="s">
        <v>212</v>
      </c>
      <c r="O49">
        <v>12646.09</v>
      </c>
      <c r="P49" t="s">
        <v>212</v>
      </c>
      <c r="Q49" s="5" t="str" cm="1">
        <f t="array" aca="1" ref="Q49" ca="1">HYPERLINK("#"&amp;CELL("direccion",Tabla_471065!A45),"42")</f>
        <v>42</v>
      </c>
      <c r="R49" s="5" t="str" cm="1">
        <f t="array" aca="1" ref="R49" ca="1">HYPERLINK("#"&amp;CELL("direccion",Tabla_471039!A45),"42")</f>
        <v>42</v>
      </c>
      <c r="S49" s="5" t="str" cm="1">
        <f t="array" aca="1" ref="S49" ca="1">HYPERLINK("#"&amp;CELL("direccion",Tabla_471067!A45),"42")</f>
        <v>42</v>
      </c>
      <c r="T49" s="5" t="str" cm="1">
        <f t="array" aca="1" ref="T49" ca="1">HYPERLINK("#"&amp;CELL("direccion",Tabla_471023!A45),"42")</f>
        <v>42</v>
      </c>
      <c r="U49" s="5" t="str" cm="1">
        <f t="array" aca="1" ref="U49" ca="1">HYPERLINK("#"&amp;CELL("direccion",Tabla_471047!A45),"42")</f>
        <v>42</v>
      </c>
      <c r="V49" s="5" t="str" cm="1">
        <f t="array" aca="1" ref="V49" ca="1">HYPERLINK("#"&amp;CELL("direccion",Tabla_471030!A45),"42")</f>
        <v>42</v>
      </c>
      <c r="W49" s="5" t="str" cm="1">
        <f t="array" aca="1" ref="W49" ca="1">HYPERLINK("#"&amp;CELL("direccion",Tabla_471041!A45),"42")</f>
        <v>42</v>
      </c>
      <c r="X49" s="5" t="str" cm="1">
        <f t="array" aca="1" ref="X49" ca="1">HYPERLINK("#"&amp;CELL("direccion",Tabla_471031!A45),"42")</f>
        <v>42</v>
      </c>
      <c r="Y49" s="5" t="str" cm="1">
        <f t="array" aca="1" ref="Y49" ca="1">HYPERLINK("#"&amp;CELL("direccion",Tabla_471032!A45),"42")</f>
        <v>42</v>
      </c>
      <c r="Z49" s="5" t="str" cm="1">
        <f t="array" aca="1" ref="Z49" ca="1">HYPERLINK("#"&amp;CELL("direccion",Tabla_471059!A45),"42")</f>
        <v>42</v>
      </c>
      <c r="AA49" s="5" t="str" cm="1">
        <f t="array" aca="1" ref="AA49" ca="1">HYPERLINK("#"&amp;CELL("direccion",Tabla_471071!A45),"42")</f>
        <v>42</v>
      </c>
      <c r="AB49" s="5" t="str" cm="1">
        <f t="array" aca="1" ref="AB49" ca="1">HYPERLINK("#"&amp;CELL("direccion",Tabla_471062!A45),"42")</f>
        <v>42</v>
      </c>
      <c r="AC49" s="5" t="str" cm="1">
        <f t="array" aca="1" ref="AC49" ca="1">HYPERLINK("#"&amp;CELL("direccion",Tabla_471074!A45),"42")</f>
        <v>42</v>
      </c>
      <c r="AD49" t="s">
        <v>213</v>
      </c>
      <c r="AE49" s="3">
        <v>45747</v>
      </c>
    </row>
    <row r="50" spans="1:31" x14ac:dyDescent="0.3">
      <c r="A50">
        <v>2025</v>
      </c>
      <c r="B50" s="3">
        <v>45658</v>
      </c>
      <c r="C50" s="3">
        <v>45747</v>
      </c>
      <c r="D50" t="s">
        <v>84</v>
      </c>
      <c r="E50">
        <v>199</v>
      </c>
      <c r="F50" t="s">
        <v>236</v>
      </c>
      <c r="G50" t="s">
        <v>236</v>
      </c>
      <c r="H50" t="s">
        <v>225</v>
      </c>
      <c r="I50" t="s">
        <v>377</v>
      </c>
      <c r="J50" t="s">
        <v>310</v>
      </c>
      <c r="K50" t="s">
        <v>296</v>
      </c>
      <c r="L50" t="s">
        <v>91</v>
      </c>
      <c r="M50">
        <v>16470</v>
      </c>
      <c r="N50" t="s">
        <v>212</v>
      </c>
      <c r="O50">
        <v>13350.43</v>
      </c>
      <c r="P50" t="s">
        <v>212</v>
      </c>
      <c r="Q50" s="5" t="str" cm="1">
        <f t="array" aca="1" ref="Q50" ca="1">HYPERLINK("#"&amp;CELL("direccion",Tabla_471065!A46),"43")</f>
        <v>43</v>
      </c>
      <c r="R50" s="5" t="str" cm="1">
        <f t="array" aca="1" ref="R50" ca="1">HYPERLINK("#"&amp;CELL("direccion",Tabla_471039!A46),"43")</f>
        <v>43</v>
      </c>
      <c r="S50" s="5" t="str" cm="1">
        <f t="array" aca="1" ref="S50" ca="1">HYPERLINK("#"&amp;CELL("direccion",Tabla_471067!A46),"43")</f>
        <v>43</v>
      </c>
      <c r="T50" s="5" t="str" cm="1">
        <f t="array" aca="1" ref="T50" ca="1">HYPERLINK("#"&amp;CELL("direccion",Tabla_471023!A46),"43")</f>
        <v>43</v>
      </c>
      <c r="U50" s="5" t="str" cm="1">
        <f t="array" aca="1" ref="U50" ca="1">HYPERLINK("#"&amp;CELL("direccion",Tabla_471047!A46),"43")</f>
        <v>43</v>
      </c>
      <c r="V50" s="5" t="str" cm="1">
        <f t="array" aca="1" ref="V50" ca="1">HYPERLINK("#"&amp;CELL("direccion",Tabla_471030!A46),"43")</f>
        <v>43</v>
      </c>
      <c r="W50" s="5" t="str" cm="1">
        <f t="array" aca="1" ref="W50" ca="1">HYPERLINK("#"&amp;CELL("direccion",Tabla_471041!A46),"43")</f>
        <v>43</v>
      </c>
      <c r="X50" s="5" t="str" cm="1">
        <f t="array" aca="1" ref="X50" ca="1">HYPERLINK("#"&amp;CELL("direccion",Tabla_471031!A46),"43")</f>
        <v>43</v>
      </c>
      <c r="Y50" s="5" t="str" cm="1">
        <f t="array" aca="1" ref="Y50" ca="1">HYPERLINK("#"&amp;CELL("direccion",Tabla_471032!A46),"43")</f>
        <v>43</v>
      </c>
      <c r="Z50" s="5" t="str" cm="1">
        <f t="array" aca="1" ref="Z50" ca="1">HYPERLINK("#"&amp;CELL("direccion",Tabla_471059!A46),"43")</f>
        <v>43</v>
      </c>
      <c r="AA50" s="5" t="str" cm="1">
        <f t="array" aca="1" ref="AA50" ca="1">HYPERLINK("#"&amp;CELL("direccion",Tabla_471071!A46),"43")</f>
        <v>43</v>
      </c>
      <c r="AB50" s="5" t="str" cm="1">
        <f t="array" aca="1" ref="AB50" ca="1">HYPERLINK("#"&amp;CELL("direccion",Tabla_471062!A46),"43")</f>
        <v>43</v>
      </c>
      <c r="AC50" s="5" t="str" cm="1">
        <f t="array" aca="1" ref="AC50" ca="1">HYPERLINK("#"&amp;CELL("direccion",Tabla_471074!A46),"43")</f>
        <v>43</v>
      </c>
      <c r="AD50" t="s">
        <v>213</v>
      </c>
      <c r="AE50" s="3">
        <v>45747</v>
      </c>
    </row>
    <row r="51" spans="1:31" x14ac:dyDescent="0.3">
      <c r="A51">
        <v>2025</v>
      </c>
      <c r="B51" s="3">
        <v>45658</v>
      </c>
      <c r="C51" s="3">
        <v>45747</v>
      </c>
      <c r="D51" t="s">
        <v>84</v>
      </c>
      <c r="E51">
        <v>199</v>
      </c>
      <c r="F51" t="s">
        <v>236</v>
      </c>
      <c r="G51" t="s">
        <v>236</v>
      </c>
      <c r="H51" t="s">
        <v>225</v>
      </c>
      <c r="I51" t="s">
        <v>378</v>
      </c>
      <c r="J51" t="s">
        <v>379</v>
      </c>
      <c r="K51" t="s">
        <v>338</v>
      </c>
      <c r="L51" t="s">
        <v>91</v>
      </c>
      <c r="M51">
        <v>15437</v>
      </c>
      <c r="N51" t="s">
        <v>212</v>
      </c>
      <c r="O51">
        <v>12646.09</v>
      </c>
      <c r="P51" t="s">
        <v>212</v>
      </c>
      <c r="Q51" s="5" t="str" cm="1">
        <f t="array" aca="1" ref="Q51" ca="1">HYPERLINK("#"&amp;CELL("direccion",Tabla_471065!A47),"44")</f>
        <v>44</v>
      </c>
      <c r="R51" s="5" t="str" cm="1">
        <f t="array" aca="1" ref="R51" ca="1">HYPERLINK("#"&amp;CELL("direccion",Tabla_471039!A47),"44")</f>
        <v>44</v>
      </c>
      <c r="S51" s="5" t="str" cm="1">
        <f t="array" aca="1" ref="S51" ca="1">HYPERLINK("#"&amp;CELL("direccion",Tabla_471067!A47),"44")</f>
        <v>44</v>
      </c>
      <c r="T51" s="5" t="str" cm="1">
        <f t="array" aca="1" ref="T51" ca="1">HYPERLINK("#"&amp;CELL("direccion",Tabla_471023!A47),"44")</f>
        <v>44</v>
      </c>
      <c r="U51" s="5" t="str" cm="1">
        <f t="array" aca="1" ref="U51" ca="1">HYPERLINK("#"&amp;CELL("direccion",Tabla_471047!A47),"44")</f>
        <v>44</v>
      </c>
      <c r="V51" s="5" t="str" cm="1">
        <f t="array" aca="1" ref="V51" ca="1">HYPERLINK("#"&amp;CELL("direccion",Tabla_471030!A47),"44")</f>
        <v>44</v>
      </c>
      <c r="W51" s="5" t="str" cm="1">
        <f t="array" aca="1" ref="W51" ca="1">HYPERLINK("#"&amp;CELL("direccion",Tabla_471041!A47),"44")</f>
        <v>44</v>
      </c>
      <c r="X51" s="5" t="str" cm="1">
        <f t="array" aca="1" ref="X51" ca="1">HYPERLINK("#"&amp;CELL("direccion",Tabla_471031!A47),"44")</f>
        <v>44</v>
      </c>
      <c r="Y51" s="5" t="str" cm="1">
        <f t="array" aca="1" ref="Y51" ca="1">HYPERLINK("#"&amp;CELL("direccion",Tabla_471032!A47),"44")</f>
        <v>44</v>
      </c>
      <c r="Z51" s="5" t="str" cm="1">
        <f t="array" aca="1" ref="Z51" ca="1">HYPERLINK("#"&amp;CELL("direccion",Tabla_471059!A47),"44")</f>
        <v>44</v>
      </c>
      <c r="AA51" s="5" t="str" cm="1">
        <f t="array" aca="1" ref="AA51" ca="1">HYPERLINK("#"&amp;CELL("direccion",Tabla_471071!A47),"44")</f>
        <v>44</v>
      </c>
      <c r="AB51" s="5" t="str" cm="1">
        <f t="array" aca="1" ref="AB51" ca="1">HYPERLINK("#"&amp;CELL("direccion",Tabla_471062!A47),"44")</f>
        <v>44</v>
      </c>
      <c r="AC51" s="5" t="str" cm="1">
        <f t="array" aca="1" ref="AC51" ca="1">HYPERLINK("#"&amp;CELL("direccion",Tabla_471074!A47),"44")</f>
        <v>44</v>
      </c>
      <c r="AD51" t="s">
        <v>213</v>
      </c>
      <c r="AE51" s="3">
        <v>45747</v>
      </c>
    </row>
    <row r="52" spans="1:31" x14ac:dyDescent="0.3">
      <c r="A52">
        <v>2025</v>
      </c>
      <c r="B52" s="3">
        <v>45658</v>
      </c>
      <c r="C52" s="3">
        <v>45747</v>
      </c>
      <c r="D52" t="s">
        <v>84</v>
      </c>
      <c r="E52">
        <v>190</v>
      </c>
      <c r="F52" t="s">
        <v>238</v>
      </c>
      <c r="G52" t="s">
        <v>238</v>
      </c>
      <c r="H52" t="s">
        <v>225</v>
      </c>
      <c r="I52" t="s">
        <v>380</v>
      </c>
      <c r="J52" t="s">
        <v>381</v>
      </c>
      <c r="K52" t="s">
        <v>382</v>
      </c>
      <c r="L52" t="s">
        <v>92</v>
      </c>
      <c r="M52">
        <v>15437</v>
      </c>
      <c r="N52" t="s">
        <v>212</v>
      </c>
      <c r="O52">
        <v>12646.09</v>
      </c>
      <c r="P52" t="s">
        <v>212</v>
      </c>
      <c r="Q52" s="5" t="str" cm="1">
        <f t="array" aca="1" ref="Q52" ca="1">HYPERLINK("#"&amp;CELL("direccion",Tabla_471065!A48),"45")</f>
        <v>45</v>
      </c>
      <c r="R52" s="5" t="str" cm="1">
        <f t="array" aca="1" ref="R52" ca="1">HYPERLINK("#"&amp;CELL("direccion",Tabla_471039!A48),"45")</f>
        <v>45</v>
      </c>
      <c r="S52" s="5" t="str" cm="1">
        <f t="array" aca="1" ref="S52" ca="1">HYPERLINK("#"&amp;CELL("direccion",Tabla_471067!A48),"45")</f>
        <v>45</v>
      </c>
      <c r="T52" s="5" t="str" cm="1">
        <f t="array" aca="1" ref="T52" ca="1">HYPERLINK("#"&amp;CELL("direccion",Tabla_471023!A48),"45")</f>
        <v>45</v>
      </c>
      <c r="U52" s="5" t="str" cm="1">
        <f t="array" aca="1" ref="U52" ca="1">HYPERLINK("#"&amp;CELL("direccion",Tabla_471047!A48),"45")</f>
        <v>45</v>
      </c>
      <c r="V52" s="5" t="str" cm="1">
        <f t="array" aca="1" ref="V52" ca="1">HYPERLINK("#"&amp;CELL("direccion",Tabla_471030!A48),"45")</f>
        <v>45</v>
      </c>
      <c r="W52" s="5" t="str" cm="1">
        <f t="array" aca="1" ref="W52" ca="1">HYPERLINK("#"&amp;CELL("direccion",Tabla_471041!A48),"45")</f>
        <v>45</v>
      </c>
      <c r="X52" s="5" t="str" cm="1">
        <f t="array" aca="1" ref="X52" ca="1">HYPERLINK("#"&amp;CELL("direccion",Tabla_471031!A48),"45")</f>
        <v>45</v>
      </c>
      <c r="Y52" s="5" t="str" cm="1">
        <f t="array" aca="1" ref="Y52" ca="1">HYPERLINK("#"&amp;CELL("direccion",Tabla_471032!A48),"45")</f>
        <v>45</v>
      </c>
      <c r="Z52" s="5" t="str" cm="1">
        <f t="array" aca="1" ref="Z52" ca="1">HYPERLINK("#"&amp;CELL("direccion",Tabla_471059!A48),"45")</f>
        <v>45</v>
      </c>
      <c r="AA52" s="5" t="str" cm="1">
        <f t="array" aca="1" ref="AA52" ca="1">HYPERLINK("#"&amp;CELL("direccion",Tabla_471071!A48),"45")</f>
        <v>45</v>
      </c>
      <c r="AB52" s="5" t="str" cm="1">
        <f t="array" aca="1" ref="AB52" ca="1">HYPERLINK("#"&amp;CELL("direccion",Tabla_471062!A48),"45")</f>
        <v>45</v>
      </c>
      <c r="AC52" s="5" t="str" cm="1">
        <f t="array" aca="1" ref="AC52" ca="1">HYPERLINK("#"&amp;CELL("direccion",Tabla_471074!A48),"45")</f>
        <v>45</v>
      </c>
      <c r="AD52" t="s">
        <v>213</v>
      </c>
      <c r="AE52" s="3">
        <v>45747</v>
      </c>
    </row>
    <row r="53" spans="1:31" x14ac:dyDescent="0.3">
      <c r="A53">
        <v>2025</v>
      </c>
      <c r="B53" s="3">
        <v>45658</v>
      </c>
      <c r="C53" s="3">
        <v>45747</v>
      </c>
      <c r="D53" t="s">
        <v>84</v>
      </c>
      <c r="E53">
        <v>190</v>
      </c>
      <c r="F53" t="s">
        <v>238</v>
      </c>
      <c r="G53" t="s">
        <v>238</v>
      </c>
      <c r="H53" t="s">
        <v>225</v>
      </c>
      <c r="I53" t="s">
        <v>383</v>
      </c>
      <c r="J53" t="s">
        <v>384</v>
      </c>
      <c r="K53" t="s">
        <v>338</v>
      </c>
      <c r="L53" t="s">
        <v>91</v>
      </c>
      <c r="M53">
        <v>15437</v>
      </c>
      <c r="N53" t="s">
        <v>212</v>
      </c>
      <c r="O53">
        <v>12646.09</v>
      </c>
      <c r="P53" t="s">
        <v>212</v>
      </c>
      <c r="Q53" s="5" t="str" cm="1">
        <f t="array" aca="1" ref="Q53" ca="1">HYPERLINK("#"&amp;CELL("direccion",Tabla_471065!A49),"46")</f>
        <v>46</v>
      </c>
      <c r="R53" s="5" t="str" cm="1">
        <f t="array" aca="1" ref="R53" ca="1">HYPERLINK("#"&amp;CELL("direccion",Tabla_471039!A49),"46")</f>
        <v>46</v>
      </c>
      <c r="S53" s="5" t="str" cm="1">
        <f t="array" aca="1" ref="S53" ca="1">HYPERLINK("#"&amp;CELL("direccion",Tabla_471067!A49),"46")</f>
        <v>46</v>
      </c>
      <c r="T53" s="5" t="str" cm="1">
        <f t="array" aca="1" ref="T53" ca="1">HYPERLINK("#"&amp;CELL("direccion",Tabla_471023!A49),"46")</f>
        <v>46</v>
      </c>
      <c r="U53" s="5" t="str" cm="1">
        <f t="array" aca="1" ref="U53" ca="1">HYPERLINK("#"&amp;CELL("direccion",Tabla_471047!A49),"46")</f>
        <v>46</v>
      </c>
      <c r="V53" s="5" t="str" cm="1">
        <f t="array" aca="1" ref="V53" ca="1">HYPERLINK("#"&amp;CELL("direccion",Tabla_471030!A49),"46")</f>
        <v>46</v>
      </c>
      <c r="W53" s="5" t="str" cm="1">
        <f t="array" aca="1" ref="W53" ca="1">HYPERLINK("#"&amp;CELL("direccion",Tabla_471041!A49),"46")</f>
        <v>46</v>
      </c>
      <c r="X53" s="5" t="str" cm="1">
        <f t="array" aca="1" ref="X53" ca="1">HYPERLINK("#"&amp;CELL("direccion",Tabla_471031!A49),"46")</f>
        <v>46</v>
      </c>
      <c r="Y53" s="5" t="str" cm="1">
        <f t="array" aca="1" ref="Y53" ca="1">HYPERLINK("#"&amp;CELL("direccion",Tabla_471032!A49),"46")</f>
        <v>46</v>
      </c>
      <c r="Z53" s="5" t="str" cm="1">
        <f t="array" aca="1" ref="Z53" ca="1">HYPERLINK("#"&amp;CELL("direccion",Tabla_471059!A49),"46")</f>
        <v>46</v>
      </c>
      <c r="AA53" s="5" t="str" cm="1">
        <f t="array" aca="1" ref="AA53" ca="1">HYPERLINK("#"&amp;CELL("direccion",Tabla_471071!A49),"46")</f>
        <v>46</v>
      </c>
      <c r="AB53" s="5" t="str" cm="1">
        <f t="array" aca="1" ref="AB53" ca="1">HYPERLINK("#"&amp;CELL("direccion",Tabla_471062!A49),"46")</f>
        <v>46</v>
      </c>
      <c r="AC53" s="5" t="str" cm="1">
        <f t="array" aca="1" ref="AC53" ca="1">HYPERLINK("#"&amp;CELL("direccion",Tabla_471074!A49),"46")</f>
        <v>46</v>
      </c>
      <c r="AD53" t="s">
        <v>213</v>
      </c>
      <c r="AE53" s="3">
        <v>45747</v>
      </c>
    </row>
    <row r="54" spans="1:31" x14ac:dyDescent="0.3">
      <c r="A54">
        <v>2025</v>
      </c>
      <c r="B54" s="3">
        <v>45658</v>
      </c>
      <c r="C54" s="3">
        <v>45747</v>
      </c>
      <c r="D54" t="s">
        <v>84</v>
      </c>
      <c r="E54">
        <v>190</v>
      </c>
      <c r="F54" t="s">
        <v>238</v>
      </c>
      <c r="G54" t="s">
        <v>238</v>
      </c>
      <c r="H54" t="s">
        <v>225</v>
      </c>
      <c r="I54" t="s">
        <v>343</v>
      </c>
      <c r="J54" t="s">
        <v>342</v>
      </c>
      <c r="K54" t="s">
        <v>284</v>
      </c>
      <c r="L54" t="s">
        <v>91</v>
      </c>
      <c r="M54">
        <v>15437</v>
      </c>
      <c r="N54" t="s">
        <v>212</v>
      </c>
      <c r="O54">
        <v>12646.09</v>
      </c>
      <c r="P54" t="s">
        <v>212</v>
      </c>
      <c r="Q54" s="5" t="str" cm="1">
        <f t="array" aca="1" ref="Q54" ca="1">HYPERLINK("#"&amp;CELL("direccion",Tabla_471065!A50),"47")</f>
        <v>47</v>
      </c>
      <c r="R54" s="5" t="str" cm="1">
        <f t="array" aca="1" ref="R54" ca="1">HYPERLINK("#"&amp;CELL("direccion",Tabla_471039!A50),"47")</f>
        <v>47</v>
      </c>
      <c r="S54" s="5" t="str" cm="1">
        <f t="array" aca="1" ref="S54" ca="1">HYPERLINK("#"&amp;CELL("direccion",Tabla_471067!A50),"47")</f>
        <v>47</v>
      </c>
      <c r="T54" s="5" t="str" cm="1">
        <f t="array" aca="1" ref="T54" ca="1">HYPERLINK("#"&amp;CELL("direccion",Tabla_471023!A50),"47")</f>
        <v>47</v>
      </c>
      <c r="U54" s="5" t="str" cm="1">
        <f t="array" aca="1" ref="U54" ca="1">HYPERLINK("#"&amp;CELL("direccion",Tabla_471047!A50),"47")</f>
        <v>47</v>
      </c>
      <c r="V54" s="5" t="str" cm="1">
        <f t="array" aca="1" ref="V54" ca="1">HYPERLINK("#"&amp;CELL("direccion",Tabla_471030!A50),"47")</f>
        <v>47</v>
      </c>
      <c r="W54" s="5" t="str" cm="1">
        <f t="array" aca="1" ref="W54" ca="1">HYPERLINK("#"&amp;CELL("direccion",Tabla_471041!A50),"47")</f>
        <v>47</v>
      </c>
      <c r="X54" s="5" t="str" cm="1">
        <f t="array" aca="1" ref="X54" ca="1">HYPERLINK("#"&amp;CELL("direccion",Tabla_471031!A50),"47")</f>
        <v>47</v>
      </c>
      <c r="Y54" s="5" t="str" cm="1">
        <f t="array" aca="1" ref="Y54" ca="1">HYPERLINK("#"&amp;CELL("direccion",Tabla_471032!A50),"47")</f>
        <v>47</v>
      </c>
      <c r="Z54" s="5" t="str" cm="1">
        <f t="array" aca="1" ref="Z54" ca="1">HYPERLINK("#"&amp;CELL("direccion",Tabla_471059!A50),"47")</f>
        <v>47</v>
      </c>
      <c r="AA54" s="5" t="str" cm="1">
        <f t="array" aca="1" ref="AA54" ca="1">HYPERLINK("#"&amp;CELL("direccion",Tabla_471071!A50),"47")</f>
        <v>47</v>
      </c>
      <c r="AB54" s="5" t="str" cm="1">
        <f t="array" aca="1" ref="AB54" ca="1">HYPERLINK("#"&amp;CELL("direccion",Tabla_471062!A50),"47")</f>
        <v>47</v>
      </c>
      <c r="AC54" s="5" t="str" cm="1">
        <f t="array" aca="1" ref="AC54" ca="1">HYPERLINK("#"&amp;CELL("direccion",Tabla_471074!A50),"47")</f>
        <v>47</v>
      </c>
      <c r="AD54" t="s">
        <v>213</v>
      </c>
      <c r="AE54" s="3">
        <v>45747</v>
      </c>
    </row>
    <row r="55" spans="1:31" x14ac:dyDescent="0.3">
      <c r="A55">
        <v>2025</v>
      </c>
      <c r="B55" s="3">
        <v>45658</v>
      </c>
      <c r="C55" s="3">
        <v>45747</v>
      </c>
      <c r="D55" t="s">
        <v>84</v>
      </c>
      <c r="E55">
        <v>190</v>
      </c>
      <c r="F55" t="s">
        <v>238</v>
      </c>
      <c r="G55" t="s">
        <v>238</v>
      </c>
      <c r="H55" t="s">
        <v>225</v>
      </c>
      <c r="I55" t="s">
        <v>385</v>
      </c>
      <c r="J55" t="s">
        <v>386</v>
      </c>
      <c r="K55" t="s">
        <v>387</v>
      </c>
      <c r="L55" t="s">
        <v>91</v>
      </c>
      <c r="M55">
        <v>15437</v>
      </c>
      <c r="N55" t="s">
        <v>212</v>
      </c>
      <c r="O55">
        <v>12646.09</v>
      </c>
      <c r="P55" t="s">
        <v>212</v>
      </c>
      <c r="Q55" s="5" t="str" cm="1">
        <f t="array" aca="1" ref="Q55" ca="1">HYPERLINK("#"&amp;CELL("direccion",Tabla_471065!A51),"48")</f>
        <v>48</v>
      </c>
      <c r="R55" s="5" t="str" cm="1">
        <f t="array" aca="1" ref="R55" ca="1">HYPERLINK("#"&amp;CELL("direccion",Tabla_471039!A51),"48")</f>
        <v>48</v>
      </c>
      <c r="S55" s="5" t="str" cm="1">
        <f t="array" aca="1" ref="S55" ca="1">HYPERLINK("#"&amp;CELL("direccion",Tabla_471067!A51),"48")</f>
        <v>48</v>
      </c>
      <c r="T55" s="5" t="str" cm="1">
        <f t="array" aca="1" ref="T55" ca="1">HYPERLINK("#"&amp;CELL("direccion",Tabla_471023!A51),"48")</f>
        <v>48</v>
      </c>
      <c r="U55" s="5" t="str" cm="1">
        <f t="array" aca="1" ref="U55" ca="1">HYPERLINK("#"&amp;CELL("direccion",Tabla_471047!A51),"48")</f>
        <v>48</v>
      </c>
      <c r="V55" s="5" t="str" cm="1">
        <f t="array" aca="1" ref="V55" ca="1">HYPERLINK("#"&amp;CELL("direccion",Tabla_471030!A51),"48")</f>
        <v>48</v>
      </c>
      <c r="W55" s="5" t="str" cm="1">
        <f t="array" aca="1" ref="W55" ca="1">HYPERLINK("#"&amp;CELL("direccion",Tabla_471041!A51),"48")</f>
        <v>48</v>
      </c>
      <c r="X55" s="5" t="str" cm="1">
        <f t="array" aca="1" ref="X55" ca="1">HYPERLINK("#"&amp;CELL("direccion",Tabla_471031!A51),"48")</f>
        <v>48</v>
      </c>
      <c r="Y55" s="5" t="str" cm="1">
        <f t="array" aca="1" ref="Y55" ca="1">HYPERLINK("#"&amp;CELL("direccion",Tabla_471032!A51),"48")</f>
        <v>48</v>
      </c>
      <c r="Z55" s="5" t="str" cm="1">
        <f t="array" aca="1" ref="Z55" ca="1">HYPERLINK("#"&amp;CELL("direccion",Tabla_471059!A51),"48")</f>
        <v>48</v>
      </c>
      <c r="AA55" s="5" t="str" cm="1">
        <f t="array" aca="1" ref="AA55" ca="1">HYPERLINK("#"&amp;CELL("direccion",Tabla_471071!A51),"48")</f>
        <v>48</v>
      </c>
      <c r="AB55" s="5" t="str" cm="1">
        <f t="array" aca="1" ref="AB55" ca="1">HYPERLINK("#"&amp;CELL("direccion",Tabla_471062!A51),"48")</f>
        <v>48</v>
      </c>
      <c r="AC55" s="5" t="str" cm="1">
        <f t="array" aca="1" ref="AC55" ca="1">HYPERLINK("#"&amp;CELL("direccion",Tabla_471074!A51),"48")</f>
        <v>48</v>
      </c>
      <c r="AD55" t="s">
        <v>213</v>
      </c>
      <c r="AE55" s="3">
        <v>45747</v>
      </c>
    </row>
    <row r="56" spans="1:31" x14ac:dyDescent="0.3">
      <c r="A56">
        <v>2025</v>
      </c>
      <c r="B56" s="3">
        <v>45658</v>
      </c>
      <c r="C56" s="3">
        <v>45747</v>
      </c>
      <c r="D56" t="s">
        <v>84</v>
      </c>
      <c r="E56">
        <v>189</v>
      </c>
      <c r="F56" t="s">
        <v>239</v>
      </c>
      <c r="G56" t="s">
        <v>239</v>
      </c>
      <c r="H56" t="s">
        <v>225</v>
      </c>
      <c r="I56" t="s">
        <v>388</v>
      </c>
      <c r="J56" t="s">
        <v>330</v>
      </c>
      <c r="K56" t="s">
        <v>389</v>
      </c>
      <c r="L56" t="s">
        <v>91</v>
      </c>
      <c r="M56">
        <v>13151</v>
      </c>
      <c r="N56" t="s">
        <v>212</v>
      </c>
      <c r="O56">
        <v>10824.78</v>
      </c>
      <c r="P56" t="s">
        <v>212</v>
      </c>
      <c r="Q56" s="5" t="str" cm="1">
        <f t="array" aca="1" ref="Q56" ca="1">HYPERLINK("#"&amp;CELL("direccion",Tabla_471065!A52),"49")</f>
        <v>49</v>
      </c>
      <c r="R56" s="5" t="str" cm="1">
        <f t="array" aca="1" ref="R56" ca="1">HYPERLINK("#"&amp;CELL("direccion",Tabla_471039!A52),"49")</f>
        <v>49</v>
      </c>
      <c r="S56" s="5" t="str" cm="1">
        <f t="array" aca="1" ref="S56" ca="1">HYPERLINK("#"&amp;CELL("direccion",Tabla_471067!A52),"49")</f>
        <v>49</v>
      </c>
      <c r="T56" s="5" t="str" cm="1">
        <f t="array" aca="1" ref="T56" ca="1">HYPERLINK("#"&amp;CELL("direccion",Tabla_471023!A52),"49")</f>
        <v>49</v>
      </c>
      <c r="U56" s="5" t="str" cm="1">
        <f t="array" aca="1" ref="U56" ca="1">HYPERLINK("#"&amp;CELL("direccion",Tabla_471047!A52),"49")</f>
        <v>49</v>
      </c>
      <c r="V56" s="5" t="str" cm="1">
        <f t="array" aca="1" ref="V56" ca="1">HYPERLINK("#"&amp;CELL("direccion",Tabla_471030!A52),"49")</f>
        <v>49</v>
      </c>
      <c r="W56" s="5" t="str" cm="1">
        <f t="array" aca="1" ref="W56" ca="1">HYPERLINK("#"&amp;CELL("direccion",Tabla_471041!A52),"49")</f>
        <v>49</v>
      </c>
      <c r="X56" s="5" t="str" cm="1">
        <f t="array" aca="1" ref="X56" ca="1">HYPERLINK("#"&amp;CELL("direccion",Tabla_471031!A52),"49")</f>
        <v>49</v>
      </c>
      <c r="Y56" s="5" t="str" cm="1">
        <f t="array" aca="1" ref="Y56" ca="1">HYPERLINK("#"&amp;CELL("direccion",Tabla_471032!A52),"49")</f>
        <v>49</v>
      </c>
      <c r="Z56" s="5" t="str" cm="1">
        <f t="array" aca="1" ref="Z56" ca="1">HYPERLINK("#"&amp;CELL("direccion",Tabla_471059!A52),"49")</f>
        <v>49</v>
      </c>
      <c r="AA56" s="5" t="str" cm="1">
        <f t="array" aca="1" ref="AA56" ca="1">HYPERLINK("#"&amp;CELL("direccion",Tabla_471071!A52),"49")</f>
        <v>49</v>
      </c>
      <c r="AB56" s="5" t="str" cm="1">
        <f t="array" aca="1" ref="AB56" ca="1">HYPERLINK("#"&amp;CELL("direccion",Tabla_471062!A52),"49")</f>
        <v>49</v>
      </c>
      <c r="AC56" s="5" t="str" cm="1">
        <f t="array" aca="1" ref="AC56" ca="1">HYPERLINK("#"&amp;CELL("direccion",Tabla_471074!A52),"49")</f>
        <v>49</v>
      </c>
      <c r="AD56" t="s">
        <v>213</v>
      </c>
      <c r="AE56" s="3">
        <v>45747</v>
      </c>
    </row>
    <row r="57" spans="1:31" x14ac:dyDescent="0.3">
      <c r="A57">
        <v>2025</v>
      </c>
      <c r="B57" s="3">
        <v>45658</v>
      </c>
      <c r="C57" s="3">
        <v>45747</v>
      </c>
      <c r="D57" t="s">
        <v>84</v>
      </c>
      <c r="E57">
        <v>189</v>
      </c>
      <c r="F57" t="s">
        <v>239</v>
      </c>
      <c r="G57" t="s">
        <v>239</v>
      </c>
      <c r="H57" t="s">
        <v>225</v>
      </c>
      <c r="I57" t="s">
        <v>383</v>
      </c>
      <c r="J57" t="s">
        <v>390</v>
      </c>
      <c r="K57" t="s">
        <v>391</v>
      </c>
      <c r="L57" t="s">
        <v>91</v>
      </c>
      <c r="M57">
        <v>13151</v>
      </c>
      <c r="N57" t="s">
        <v>212</v>
      </c>
      <c r="O57">
        <v>10824.78</v>
      </c>
      <c r="P57" t="s">
        <v>212</v>
      </c>
      <c r="Q57" s="5" t="str" cm="1">
        <f t="array" aca="1" ref="Q57" ca="1">HYPERLINK("#"&amp;CELL("direccion",Tabla_471065!A53),"50")</f>
        <v>50</v>
      </c>
      <c r="R57" s="5" t="str" cm="1">
        <f t="array" aca="1" ref="R57" ca="1">HYPERLINK("#"&amp;CELL("direccion",Tabla_471039!A53),"50")</f>
        <v>50</v>
      </c>
      <c r="S57" s="5" t="str" cm="1">
        <f t="array" aca="1" ref="S57" ca="1">HYPERLINK("#"&amp;CELL("direccion",Tabla_471067!A53),"50")</f>
        <v>50</v>
      </c>
      <c r="T57" s="5" t="str" cm="1">
        <f t="array" aca="1" ref="T57" ca="1">HYPERLINK("#"&amp;CELL("direccion",Tabla_471023!A53),"50")</f>
        <v>50</v>
      </c>
      <c r="U57" s="5" t="str" cm="1">
        <f t="array" aca="1" ref="U57" ca="1">HYPERLINK("#"&amp;CELL("direccion",Tabla_471047!A53),"50")</f>
        <v>50</v>
      </c>
      <c r="V57" s="5" t="str" cm="1">
        <f t="array" aca="1" ref="V57" ca="1">HYPERLINK("#"&amp;CELL("direccion",Tabla_471030!A53),"50")</f>
        <v>50</v>
      </c>
      <c r="W57" s="5" t="str" cm="1">
        <f t="array" aca="1" ref="W57" ca="1">HYPERLINK("#"&amp;CELL("direccion",Tabla_471041!A53),"50")</f>
        <v>50</v>
      </c>
      <c r="X57" s="5" t="str" cm="1">
        <f t="array" aca="1" ref="X57" ca="1">HYPERLINK("#"&amp;CELL("direccion",Tabla_471031!A53),"50")</f>
        <v>50</v>
      </c>
      <c r="Y57" s="5" t="str" cm="1">
        <f t="array" aca="1" ref="Y57" ca="1">HYPERLINK("#"&amp;CELL("direccion",Tabla_471032!A53),"50")</f>
        <v>50</v>
      </c>
      <c r="Z57" s="5" t="str" cm="1">
        <f t="array" aca="1" ref="Z57" ca="1">HYPERLINK("#"&amp;CELL("direccion",Tabla_471059!A53),"50")</f>
        <v>50</v>
      </c>
      <c r="AA57" s="5" t="str" cm="1">
        <f t="array" aca="1" ref="AA57" ca="1">HYPERLINK("#"&amp;CELL("direccion",Tabla_471071!A53),"50")</f>
        <v>50</v>
      </c>
      <c r="AB57" s="5" t="str" cm="1">
        <f t="array" aca="1" ref="AB57" ca="1">HYPERLINK("#"&amp;CELL("direccion",Tabla_471062!A53),"50")</f>
        <v>50</v>
      </c>
      <c r="AC57" s="5" t="str" cm="1">
        <f t="array" aca="1" ref="AC57" ca="1">HYPERLINK("#"&amp;CELL("direccion",Tabla_471074!A53),"50")</f>
        <v>50</v>
      </c>
      <c r="AD57" t="s">
        <v>213</v>
      </c>
      <c r="AE57" s="3">
        <v>45747</v>
      </c>
    </row>
    <row r="58" spans="1:31" x14ac:dyDescent="0.3">
      <c r="A58">
        <v>2025</v>
      </c>
      <c r="B58" s="3">
        <v>45658</v>
      </c>
      <c r="C58" s="3">
        <v>45747</v>
      </c>
      <c r="D58" t="s">
        <v>84</v>
      </c>
      <c r="E58">
        <v>189</v>
      </c>
      <c r="F58" t="s">
        <v>240</v>
      </c>
      <c r="G58" t="s">
        <v>240</v>
      </c>
      <c r="H58" t="s">
        <v>225</v>
      </c>
      <c r="I58" t="s">
        <v>392</v>
      </c>
      <c r="J58" t="s">
        <v>393</v>
      </c>
      <c r="K58" t="s">
        <v>284</v>
      </c>
      <c r="L58" t="s">
        <v>92</v>
      </c>
      <c r="M58">
        <v>13151</v>
      </c>
      <c r="N58" t="s">
        <v>212</v>
      </c>
      <c r="O58">
        <v>10824.78</v>
      </c>
      <c r="P58" t="s">
        <v>212</v>
      </c>
      <c r="Q58" s="5" t="str" cm="1">
        <f t="array" aca="1" ref="Q58" ca="1">HYPERLINK("#"&amp;CELL("direccion",Tabla_471065!A54),"51")</f>
        <v>51</v>
      </c>
      <c r="R58" s="5" t="str" cm="1">
        <f t="array" aca="1" ref="R58" ca="1">HYPERLINK("#"&amp;CELL("direccion",Tabla_471039!A54),"51")</f>
        <v>51</v>
      </c>
      <c r="S58" s="5" t="str" cm="1">
        <f t="array" aca="1" ref="S58" ca="1">HYPERLINK("#"&amp;CELL("direccion",Tabla_471067!A54),"51")</f>
        <v>51</v>
      </c>
      <c r="T58" s="5" t="str" cm="1">
        <f t="array" aca="1" ref="T58" ca="1">HYPERLINK("#"&amp;CELL("direccion",Tabla_471023!A54),"51")</f>
        <v>51</v>
      </c>
      <c r="U58" s="5" t="str" cm="1">
        <f t="array" aca="1" ref="U58" ca="1">HYPERLINK("#"&amp;CELL("direccion",Tabla_471047!A54),"51")</f>
        <v>51</v>
      </c>
      <c r="V58" s="5" t="str" cm="1">
        <f t="array" aca="1" ref="V58" ca="1">HYPERLINK("#"&amp;CELL("direccion",Tabla_471030!A54),"51")</f>
        <v>51</v>
      </c>
      <c r="W58" s="5" t="str" cm="1">
        <f t="array" aca="1" ref="W58" ca="1">HYPERLINK("#"&amp;CELL("direccion",Tabla_471041!A54),"51")</f>
        <v>51</v>
      </c>
      <c r="X58" s="5" t="str" cm="1">
        <f t="array" aca="1" ref="X58" ca="1">HYPERLINK("#"&amp;CELL("direccion",Tabla_471031!A54),"51")</f>
        <v>51</v>
      </c>
      <c r="Y58" s="5" t="str" cm="1">
        <f t="array" aca="1" ref="Y58" ca="1">HYPERLINK("#"&amp;CELL("direccion",Tabla_471032!A54),"51")</f>
        <v>51</v>
      </c>
      <c r="Z58" s="5" t="str" cm="1">
        <f t="array" aca="1" ref="Z58" ca="1">HYPERLINK("#"&amp;CELL("direccion",Tabla_471059!A54),"51")</f>
        <v>51</v>
      </c>
      <c r="AA58" s="5" t="str" cm="1">
        <f t="array" aca="1" ref="AA58" ca="1">HYPERLINK("#"&amp;CELL("direccion",Tabla_471071!A54),"51")</f>
        <v>51</v>
      </c>
      <c r="AB58" s="5" t="str" cm="1">
        <f t="array" aca="1" ref="AB58" ca="1">HYPERLINK("#"&amp;CELL("direccion",Tabla_471062!A54),"51")</f>
        <v>51</v>
      </c>
      <c r="AC58" s="5" t="str" cm="1">
        <f t="array" aca="1" ref="AC58" ca="1">HYPERLINK("#"&amp;CELL("direccion",Tabla_471074!A54),"51")</f>
        <v>51</v>
      </c>
      <c r="AD58" t="s">
        <v>213</v>
      </c>
      <c r="AE58" s="3">
        <v>45747</v>
      </c>
    </row>
    <row r="59" spans="1:31" x14ac:dyDescent="0.3">
      <c r="A59">
        <v>2025</v>
      </c>
      <c r="B59" s="3">
        <v>45658</v>
      </c>
      <c r="C59" s="3">
        <v>45747</v>
      </c>
      <c r="D59" t="s">
        <v>84</v>
      </c>
      <c r="E59">
        <v>189</v>
      </c>
      <c r="F59" t="s">
        <v>241</v>
      </c>
      <c r="G59" t="s">
        <v>241</v>
      </c>
      <c r="H59" t="s">
        <v>225</v>
      </c>
      <c r="I59" t="s">
        <v>321</v>
      </c>
      <c r="J59" t="s">
        <v>394</v>
      </c>
      <c r="K59" t="s">
        <v>395</v>
      </c>
      <c r="L59" t="s">
        <v>92</v>
      </c>
      <c r="M59">
        <v>14187</v>
      </c>
      <c r="N59" t="s">
        <v>212</v>
      </c>
      <c r="O59">
        <v>11565.050000000001</v>
      </c>
      <c r="P59" t="s">
        <v>212</v>
      </c>
      <c r="Q59" s="5" t="str" cm="1">
        <f t="array" aca="1" ref="Q59" ca="1">HYPERLINK("#"&amp;CELL("direccion",Tabla_471065!A55),"52")</f>
        <v>52</v>
      </c>
      <c r="R59" s="5" t="str" cm="1">
        <f t="array" aca="1" ref="R59" ca="1">HYPERLINK("#"&amp;CELL("direccion",Tabla_471039!A55),"52")</f>
        <v>52</v>
      </c>
      <c r="S59" s="5" t="str" cm="1">
        <f t="array" aca="1" ref="S59" ca="1">HYPERLINK("#"&amp;CELL("direccion",Tabla_471067!A55),"52")</f>
        <v>52</v>
      </c>
      <c r="T59" s="5" t="str" cm="1">
        <f t="array" aca="1" ref="T59" ca="1">HYPERLINK("#"&amp;CELL("direccion",Tabla_471023!A55),"52")</f>
        <v>52</v>
      </c>
      <c r="U59" s="5" t="str" cm="1">
        <f t="array" aca="1" ref="U59" ca="1">HYPERLINK("#"&amp;CELL("direccion",Tabla_471047!A55),"52")</f>
        <v>52</v>
      </c>
      <c r="V59" s="5" t="str" cm="1">
        <f t="array" aca="1" ref="V59" ca="1">HYPERLINK("#"&amp;CELL("direccion",Tabla_471030!A55),"52")</f>
        <v>52</v>
      </c>
      <c r="W59" s="5" t="str" cm="1">
        <f t="array" aca="1" ref="W59" ca="1">HYPERLINK("#"&amp;CELL("direccion",Tabla_471041!A55),"52")</f>
        <v>52</v>
      </c>
      <c r="X59" s="5" t="str" cm="1">
        <f t="array" aca="1" ref="X59" ca="1">HYPERLINK("#"&amp;CELL("direccion",Tabla_471031!A55),"52")</f>
        <v>52</v>
      </c>
      <c r="Y59" s="5" t="str" cm="1">
        <f t="array" aca="1" ref="Y59" ca="1">HYPERLINK("#"&amp;CELL("direccion",Tabla_471032!A55),"52")</f>
        <v>52</v>
      </c>
      <c r="Z59" s="5" t="str" cm="1">
        <f t="array" aca="1" ref="Z59" ca="1">HYPERLINK("#"&amp;CELL("direccion",Tabla_471059!A55),"52")</f>
        <v>52</v>
      </c>
      <c r="AA59" s="5" t="str" cm="1">
        <f t="array" aca="1" ref="AA59" ca="1">HYPERLINK("#"&amp;CELL("direccion",Tabla_471071!A55),"52")</f>
        <v>52</v>
      </c>
      <c r="AB59" s="5" t="str" cm="1">
        <f t="array" aca="1" ref="AB59" ca="1">HYPERLINK("#"&amp;CELL("direccion",Tabla_471062!A55),"52")</f>
        <v>52</v>
      </c>
      <c r="AC59" s="5" t="str" cm="1">
        <f t="array" aca="1" ref="AC59" ca="1">HYPERLINK("#"&amp;CELL("direccion",Tabla_471074!A55),"52")</f>
        <v>52</v>
      </c>
      <c r="AD59" t="s">
        <v>213</v>
      </c>
      <c r="AE59" s="3">
        <v>45747</v>
      </c>
    </row>
    <row r="60" spans="1:31" x14ac:dyDescent="0.3">
      <c r="A60">
        <v>2025</v>
      </c>
      <c r="B60" s="3">
        <v>45658</v>
      </c>
      <c r="C60" s="3">
        <v>45747</v>
      </c>
      <c r="D60" t="s">
        <v>84</v>
      </c>
      <c r="E60">
        <v>189</v>
      </c>
      <c r="F60" t="s">
        <v>239</v>
      </c>
      <c r="G60" t="s">
        <v>239</v>
      </c>
      <c r="H60" t="s">
        <v>225</v>
      </c>
      <c r="I60" t="s">
        <v>396</v>
      </c>
      <c r="J60" t="s">
        <v>397</v>
      </c>
      <c r="K60" t="s">
        <v>296</v>
      </c>
      <c r="L60" t="s">
        <v>92</v>
      </c>
      <c r="M60">
        <v>13151</v>
      </c>
      <c r="N60" t="s">
        <v>212</v>
      </c>
      <c r="O60">
        <v>10824.78</v>
      </c>
      <c r="P60" t="s">
        <v>212</v>
      </c>
      <c r="Q60" s="5" t="str" cm="1">
        <f t="array" aca="1" ref="Q60" ca="1">HYPERLINK("#"&amp;CELL("direccion",Tabla_471065!A56),"53")</f>
        <v>53</v>
      </c>
      <c r="R60" s="5" t="str" cm="1">
        <f t="array" aca="1" ref="R60" ca="1">HYPERLINK("#"&amp;CELL("direccion",Tabla_471039!A56),"53")</f>
        <v>53</v>
      </c>
      <c r="S60" s="5" t="str" cm="1">
        <f t="array" aca="1" ref="S60" ca="1">HYPERLINK("#"&amp;CELL("direccion",Tabla_471067!A56),"53")</f>
        <v>53</v>
      </c>
      <c r="T60" s="5" t="str" cm="1">
        <f t="array" aca="1" ref="T60" ca="1">HYPERLINK("#"&amp;CELL("direccion",Tabla_471023!A56),"53")</f>
        <v>53</v>
      </c>
      <c r="U60" s="5" t="str" cm="1">
        <f t="array" aca="1" ref="U60" ca="1">HYPERLINK("#"&amp;CELL("direccion",Tabla_471047!A56),"53")</f>
        <v>53</v>
      </c>
      <c r="V60" s="5" t="str" cm="1">
        <f t="array" aca="1" ref="V60" ca="1">HYPERLINK("#"&amp;CELL("direccion",Tabla_471030!A56),"53")</f>
        <v>53</v>
      </c>
      <c r="W60" s="5" t="str" cm="1">
        <f t="array" aca="1" ref="W60" ca="1">HYPERLINK("#"&amp;CELL("direccion",Tabla_471041!A56),"53")</f>
        <v>53</v>
      </c>
      <c r="X60" s="5" t="str" cm="1">
        <f t="array" aca="1" ref="X60" ca="1">HYPERLINK("#"&amp;CELL("direccion",Tabla_471031!A56),"53")</f>
        <v>53</v>
      </c>
      <c r="Y60" s="5" t="str" cm="1">
        <f t="array" aca="1" ref="Y60" ca="1">HYPERLINK("#"&amp;CELL("direccion",Tabla_471032!A56),"53")</f>
        <v>53</v>
      </c>
      <c r="Z60" s="5" t="str" cm="1">
        <f t="array" aca="1" ref="Z60" ca="1">HYPERLINK("#"&amp;CELL("direccion",Tabla_471059!A56),"53")</f>
        <v>53</v>
      </c>
      <c r="AA60" s="5" t="str" cm="1">
        <f t="array" aca="1" ref="AA60" ca="1">HYPERLINK("#"&amp;CELL("direccion",Tabla_471071!A56),"53")</f>
        <v>53</v>
      </c>
      <c r="AB60" s="5" t="str" cm="1">
        <f t="array" aca="1" ref="AB60" ca="1">HYPERLINK("#"&amp;CELL("direccion",Tabla_471062!A56),"53")</f>
        <v>53</v>
      </c>
      <c r="AC60" s="5" t="str" cm="1">
        <f t="array" aca="1" ref="AC60" ca="1">HYPERLINK("#"&amp;CELL("direccion",Tabla_471074!A56),"53")</f>
        <v>53</v>
      </c>
      <c r="AD60" t="s">
        <v>213</v>
      </c>
      <c r="AE60" s="3">
        <v>45747</v>
      </c>
    </row>
    <row r="61" spans="1:31" x14ac:dyDescent="0.3">
      <c r="A61">
        <v>2025</v>
      </c>
      <c r="B61" s="3">
        <v>45658</v>
      </c>
      <c r="C61" s="3">
        <v>45747</v>
      </c>
      <c r="D61" t="s">
        <v>84</v>
      </c>
      <c r="E61">
        <v>189</v>
      </c>
      <c r="F61" t="s">
        <v>242</v>
      </c>
      <c r="G61" t="s">
        <v>242</v>
      </c>
      <c r="H61" t="s">
        <v>225</v>
      </c>
      <c r="I61" t="s">
        <v>398</v>
      </c>
      <c r="J61" t="s">
        <v>399</v>
      </c>
      <c r="K61" t="s">
        <v>400</v>
      </c>
      <c r="L61" t="s">
        <v>92</v>
      </c>
      <c r="M61">
        <v>13151</v>
      </c>
      <c r="N61" t="s">
        <v>212</v>
      </c>
      <c r="O61">
        <v>10824.78</v>
      </c>
      <c r="P61" t="s">
        <v>212</v>
      </c>
      <c r="Q61" s="5" t="str" cm="1">
        <f t="array" aca="1" ref="Q61" ca="1">HYPERLINK("#"&amp;CELL("direccion",Tabla_471065!A57),"54")</f>
        <v>54</v>
      </c>
      <c r="R61" s="5" t="str" cm="1">
        <f t="array" aca="1" ref="R61" ca="1">HYPERLINK("#"&amp;CELL("direccion",Tabla_471039!A57),"54")</f>
        <v>54</v>
      </c>
      <c r="S61" s="5" t="str" cm="1">
        <f t="array" aca="1" ref="S61" ca="1">HYPERLINK("#"&amp;CELL("direccion",Tabla_471067!A57),"54")</f>
        <v>54</v>
      </c>
      <c r="T61" s="5" t="str" cm="1">
        <f t="array" aca="1" ref="T61" ca="1">HYPERLINK("#"&amp;CELL("direccion",Tabla_471023!A57),"54")</f>
        <v>54</v>
      </c>
      <c r="U61" s="5" t="str" cm="1">
        <f t="array" aca="1" ref="U61" ca="1">HYPERLINK("#"&amp;CELL("direccion",Tabla_471047!A57),"54")</f>
        <v>54</v>
      </c>
      <c r="V61" s="5" t="str" cm="1">
        <f t="array" aca="1" ref="V61" ca="1">HYPERLINK("#"&amp;CELL("direccion",Tabla_471030!A57),"54")</f>
        <v>54</v>
      </c>
      <c r="W61" s="5" t="str" cm="1">
        <f t="array" aca="1" ref="W61" ca="1">HYPERLINK("#"&amp;CELL("direccion",Tabla_471041!A57),"54")</f>
        <v>54</v>
      </c>
      <c r="X61" s="5" t="str" cm="1">
        <f t="array" aca="1" ref="X61" ca="1">HYPERLINK("#"&amp;CELL("direccion",Tabla_471031!A57),"54")</f>
        <v>54</v>
      </c>
      <c r="Y61" s="5" t="str" cm="1">
        <f t="array" aca="1" ref="Y61" ca="1">HYPERLINK("#"&amp;CELL("direccion",Tabla_471032!A57),"54")</f>
        <v>54</v>
      </c>
      <c r="Z61" s="5" t="str" cm="1">
        <f t="array" aca="1" ref="Z61" ca="1">HYPERLINK("#"&amp;CELL("direccion",Tabla_471059!A57),"54")</f>
        <v>54</v>
      </c>
      <c r="AA61" s="5" t="str" cm="1">
        <f t="array" aca="1" ref="AA61" ca="1">HYPERLINK("#"&amp;CELL("direccion",Tabla_471071!A57),"54")</f>
        <v>54</v>
      </c>
      <c r="AB61" s="5" t="str" cm="1">
        <f t="array" aca="1" ref="AB61" ca="1">HYPERLINK("#"&amp;CELL("direccion",Tabla_471062!A57),"54")</f>
        <v>54</v>
      </c>
      <c r="AC61" s="5" t="str" cm="1">
        <f t="array" aca="1" ref="AC61" ca="1">HYPERLINK("#"&amp;CELL("direccion",Tabla_471074!A57),"54")</f>
        <v>54</v>
      </c>
      <c r="AD61" t="s">
        <v>213</v>
      </c>
      <c r="AE61" s="3">
        <v>45747</v>
      </c>
    </row>
    <row r="62" spans="1:31" x14ac:dyDescent="0.3">
      <c r="A62">
        <v>2025</v>
      </c>
      <c r="B62" s="3">
        <v>45658</v>
      </c>
      <c r="C62" s="3">
        <v>45747</v>
      </c>
      <c r="D62" t="s">
        <v>84</v>
      </c>
      <c r="E62">
        <v>189</v>
      </c>
      <c r="F62" t="s">
        <v>242</v>
      </c>
      <c r="G62" t="s">
        <v>242</v>
      </c>
      <c r="H62" t="s">
        <v>225</v>
      </c>
      <c r="I62" t="s">
        <v>401</v>
      </c>
      <c r="J62" t="s">
        <v>391</v>
      </c>
      <c r="K62" t="s">
        <v>402</v>
      </c>
      <c r="L62" t="s">
        <v>92</v>
      </c>
      <c r="M62">
        <v>14187</v>
      </c>
      <c r="N62" t="s">
        <v>212</v>
      </c>
      <c r="O62">
        <v>11565.050000000001</v>
      </c>
      <c r="P62" t="s">
        <v>212</v>
      </c>
      <c r="Q62" s="5" t="str" cm="1">
        <f t="array" aca="1" ref="Q62" ca="1">HYPERLINK("#"&amp;CELL("direccion",Tabla_471065!A58),"55")</f>
        <v>55</v>
      </c>
      <c r="R62" s="5" t="str" cm="1">
        <f t="array" aca="1" ref="R62" ca="1">HYPERLINK("#"&amp;CELL("direccion",Tabla_471039!A58),"55")</f>
        <v>55</v>
      </c>
      <c r="S62" s="5" t="str" cm="1">
        <f t="array" aca="1" ref="S62" ca="1">HYPERLINK("#"&amp;CELL("direccion",Tabla_471067!A58),"55")</f>
        <v>55</v>
      </c>
      <c r="T62" s="5" t="str" cm="1">
        <f t="array" aca="1" ref="T62" ca="1">HYPERLINK("#"&amp;CELL("direccion",Tabla_471023!A58),"55")</f>
        <v>55</v>
      </c>
      <c r="U62" s="5" t="str" cm="1">
        <f t="array" aca="1" ref="U62" ca="1">HYPERLINK("#"&amp;CELL("direccion",Tabla_471047!A58),"55")</f>
        <v>55</v>
      </c>
      <c r="V62" s="5" t="str" cm="1">
        <f t="array" aca="1" ref="V62" ca="1">HYPERLINK("#"&amp;CELL("direccion",Tabla_471030!A58),"55")</f>
        <v>55</v>
      </c>
      <c r="W62" s="5" t="str" cm="1">
        <f t="array" aca="1" ref="W62" ca="1">HYPERLINK("#"&amp;CELL("direccion",Tabla_471041!A58),"55")</f>
        <v>55</v>
      </c>
      <c r="X62" s="5" t="str" cm="1">
        <f t="array" aca="1" ref="X62" ca="1">HYPERLINK("#"&amp;CELL("direccion",Tabla_471031!A58),"55")</f>
        <v>55</v>
      </c>
      <c r="Y62" s="5" t="str" cm="1">
        <f t="array" aca="1" ref="Y62" ca="1">HYPERLINK("#"&amp;CELL("direccion",Tabla_471032!A58),"55")</f>
        <v>55</v>
      </c>
      <c r="Z62" s="5" t="str" cm="1">
        <f t="array" aca="1" ref="Z62" ca="1">HYPERLINK("#"&amp;CELL("direccion",Tabla_471059!A58),"55")</f>
        <v>55</v>
      </c>
      <c r="AA62" s="5" t="str" cm="1">
        <f t="array" aca="1" ref="AA62" ca="1">HYPERLINK("#"&amp;CELL("direccion",Tabla_471071!A58),"55")</f>
        <v>55</v>
      </c>
      <c r="AB62" s="5" t="str" cm="1">
        <f t="array" aca="1" ref="AB62" ca="1">HYPERLINK("#"&amp;CELL("direccion",Tabla_471062!A58),"55")</f>
        <v>55</v>
      </c>
      <c r="AC62" s="5" t="str" cm="1">
        <f t="array" aca="1" ref="AC62" ca="1">HYPERLINK("#"&amp;CELL("direccion",Tabla_471074!A58),"55")</f>
        <v>55</v>
      </c>
      <c r="AD62" t="s">
        <v>213</v>
      </c>
      <c r="AE62" s="3">
        <v>45747</v>
      </c>
    </row>
    <row r="63" spans="1:31" x14ac:dyDescent="0.3">
      <c r="A63">
        <v>2025</v>
      </c>
      <c r="B63" s="3">
        <v>45658</v>
      </c>
      <c r="C63" s="3">
        <v>45747</v>
      </c>
      <c r="D63" t="s">
        <v>84</v>
      </c>
      <c r="E63">
        <v>189</v>
      </c>
      <c r="F63" t="s">
        <v>242</v>
      </c>
      <c r="G63" t="s">
        <v>242</v>
      </c>
      <c r="H63" t="s">
        <v>225</v>
      </c>
      <c r="I63" t="s">
        <v>403</v>
      </c>
      <c r="J63" t="s">
        <v>404</v>
      </c>
      <c r="K63" t="s">
        <v>338</v>
      </c>
      <c r="L63" t="s">
        <v>91</v>
      </c>
      <c r="M63">
        <v>14187</v>
      </c>
      <c r="N63" t="s">
        <v>212</v>
      </c>
      <c r="O63">
        <v>11565.050000000001</v>
      </c>
      <c r="P63" t="s">
        <v>212</v>
      </c>
      <c r="Q63" s="5" t="str" cm="1">
        <f t="array" aca="1" ref="Q63" ca="1">HYPERLINK("#"&amp;CELL("direccion",Tabla_471065!A59),"56")</f>
        <v>56</v>
      </c>
      <c r="R63" s="5" t="str" cm="1">
        <f t="array" aca="1" ref="R63" ca="1">HYPERLINK("#"&amp;CELL("direccion",Tabla_471039!A59),"56")</f>
        <v>56</v>
      </c>
      <c r="S63" s="5" t="str" cm="1">
        <f t="array" aca="1" ref="S63" ca="1">HYPERLINK("#"&amp;CELL("direccion",Tabla_471067!A59),"56")</f>
        <v>56</v>
      </c>
      <c r="T63" s="5" t="str" cm="1">
        <f t="array" aca="1" ref="T63" ca="1">HYPERLINK("#"&amp;CELL("direccion",Tabla_471023!A59),"56")</f>
        <v>56</v>
      </c>
      <c r="U63" s="5" t="str" cm="1">
        <f t="array" aca="1" ref="U63" ca="1">HYPERLINK("#"&amp;CELL("direccion",Tabla_471047!A59),"56")</f>
        <v>56</v>
      </c>
      <c r="V63" s="5" t="str" cm="1">
        <f t="array" aca="1" ref="V63" ca="1">HYPERLINK("#"&amp;CELL("direccion",Tabla_471030!A59),"56")</f>
        <v>56</v>
      </c>
      <c r="W63" s="5" t="str" cm="1">
        <f t="array" aca="1" ref="W63" ca="1">HYPERLINK("#"&amp;CELL("direccion",Tabla_471041!A59),"56")</f>
        <v>56</v>
      </c>
      <c r="X63" s="5" t="str" cm="1">
        <f t="array" aca="1" ref="X63" ca="1">HYPERLINK("#"&amp;CELL("direccion",Tabla_471031!A59),"56")</f>
        <v>56</v>
      </c>
      <c r="Y63" s="5" t="str" cm="1">
        <f t="array" aca="1" ref="Y63" ca="1">HYPERLINK("#"&amp;CELL("direccion",Tabla_471032!A59),"56")</f>
        <v>56</v>
      </c>
      <c r="Z63" s="5" t="str" cm="1">
        <f t="array" aca="1" ref="Z63" ca="1">HYPERLINK("#"&amp;CELL("direccion",Tabla_471059!A59),"56")</f>
        <v>56</v>
      </c>
      <c r="AA63" s="5" t="str" cm="1">
        <f t="array" aca="1" ref="AA63" ca="1">HYPERLINK("#"&amp;CELL("direccion",Tabla_471071!A59),"56")</f>
        <v>56</v>
      </c>
      <c r="AB63" s="5" t="str" cm="1">
        <f t="array" aca="1" ref="AB63" ca="1">HYPERLINK("#"&amp;CELL("direccion",Tabla_471062!A59),"56")</f>
        <v>56</v>
      </c>
      <c r="AC63" s="5" t="str" cm="1">
        <f t="array" aca="1" ref="AC63" ca="1">HYPERLINK("#"&amp;CELL("direccion",Tabla_471074!A59),"56")</f>
        <v>56</v>
      </c>
      <c r="AD63" t="s">
        <v>213</v>
      </c>
      <c r="AE63" s="3">
        <v>45747</v>
      </c>
    </row>
    <row r="64" spans="1:31" x14ac:dyDescent="0.3">
      <c r="A64">
        <v>2025</v>
      </c>
      <c r="B64" s="3">
        <v>45658</v>
      </c>
      <c r="C64" s="3">
        <v>45747</v>
      </c>
      <c r="D64" t="s">
        <v>84</v>
      </c>
      <c r="E64">
        <v>179</v>
      </c>
      <c r="F64" t="s">
        <v>243</v>
      </c>
      <c r="G64" t="s">
        <v>243</v>
      </c>
      <c r="H64" t="s">
        <v>225</v>
      </c>
      <c r="I64" t="s">
        <v>405</v>
      </c>
      <c r="J64" t="s">
        <v>406</v>
      </c>
      <c r="K64" t="s">
        <v>407</v>
      </c>
      <c r="L64" t="s">
        <v>92</v>
      </c>
      <c r="M64">
        <v>13088</v>
      </c>
      <c r="N64" t="s">
        <v>212</v>
      </c>
      <c r="O64">
        <v>10672.66</v>
      </c>
      <c r="P64" t="s">
        <v>212</v>
      </c>
      <c r="Q64" s="5" t="str" cm="1">
        <f t="array" aca="1" ref="Q64" ca="1">HYPERLINK("#"&amp;CELL("direccion",Tabla_471065!A60),"57")</f>
        <v>57</v>
      </c>
      <c r="R64" s="5" t="str" cm="1">
        <f t="array" aca="1" ref="R64" ca="1">HYPERLINK("#"&amp;CELL("direccion",Tabla_471039!A60),"57")</f>
        <v>57</v>
      </c>
      <c r="S64" s="5" t="str" cm="1">
        <f t="array" aca="1" ref="S64" ca="1">HYPERLINK("#"&amp;CELL("direccion",Tabla_471067!A60),"57")</f>
        <v>57</v>
      </c>
      <c r="T64" s="5" t="str" cm="1">
        <f t="array" aca="1" ref="T64" ca="1">HYPERLINK("#"&amp;CELL("direccion",Tabla_471023!A60),"57")</f>
        <v>57</v>
      </c>
      <c r="U64" s="5" t="str" cm="1">
        <f t="array" aca="1" ref="U64" ca="1">HYPERLINK("#"&amp;CELL("direccion",Tabla_471047!A60),"57")</f>
        <v>57</v>
      </c>
      <c r="V64" s="5" t="str" cm="1">
        <f t="array" aca="1" ref="V64" ca="1">HYPERLINK("#"&amp;CELL("direccion",Tabla_471030!A60),"57")</f>
        <v>57</v>
      </c>
      <c r="W64" s="5" t="str" cm="1">
        <f t="array" aca="1" ref="W64" ca="1">HYPERLINK("#"&amp;CELL("direccion",Tabla_471041!A60),"57")</f>
        <v>57</v>
      </c>
      <c r="X64" s="5" t="str" cm="1">
        <f t="array" aca="1" ref="X64" ca="1">HYPERLINK("#"&amp;CELL("direccion",Tabla_471031!A60),"57")</f>
        <v>57</v>
      </c>
      <c r="Y64" s="5" t="str" cm="1">
        <f t="array" aca="1" ref="Y64" ca="1">HYPERLINK("#"&amp;CELL("direccion",Tabla_471032!A60),"57")</f>
        <v>57</v>
      </c>
      <c r="Z64" s="5" t="str" cm="1">
        <f t="array" aca="1" ref="Z64" ca="1">HYPERLINK("#"&amp;CELL("direccion",Tabla_471059!A60),"57")</f>
        <v>57</v>
      </c>
      <c r="AA64" s="5" t="str" cm="1">
        <f t="array" aca="1" ref="AA64" ca="1">HYPERLINK("#"&amp;CELL("direccion",Tabla_471071!A60),"57")</f>
        <v>57</v>
      </c>
      <c r="AB64" s="5" t="str" cm="1">
        <f t="array" aca="1" ref="AB64" ca="1">HYPERLINK("#"&amp;CELL("direccion",Tabla_471062!A60),"57")</f>
        <v>57</v>
      </c>
      <c r="AC64" s="5" t="str" cm="1">
        <f t="array" aca="1" ref="AC64" ca="1">HYPERLINK("#"&amp;CELL("direccion",Tabla_471074!A60),"57")</f>
        <v>57</v>
      </c>
      <c r="AD64" t="s">
        <v>213</v>
      </c>
      <c r="AE64" s="3">
        <v>45747</v>
      </c>
    </row>
    <row r="65" spans="1:31" x14ac:dyDescent="0.3">
      <c r="A65">
        <v>2025</v>
      </c>
      <c r="B65" s="3">
        <v>45658</v>
      </c>
      <c r="C65" s="3">
        <v>45747</v>
      </c>
      <c r="D65" t="s">
        <v>84</v>
      </c>
      <c r="E65">
        <v>179</v>
      </c>
      <c r="F65" t="s">
        <v>244</v>
      </c>
      <c r="G65" t="s">
        <v>244</v>
      </c>
      <c r="H65" t="s">
        <v>225</v>
      </c>
      <c r="I65" t="s">
        <v>408</v>
      </c>
      <c r="J65" t="s">
        <v>358</v>
      </c>
      <c r="K65" t="s">
        <v>409</v>
      </c>
      <c r="L65" t="s">
        <v>92</v>
      </c>
      <c r="M65">
        <v>12053</v>
      </c>
      <c r="N65" t="s">
        <v>212</v>
      </c>
      <c r="O65">
        <v>9916.15</v>
      </c>
      <c r="P65" t="s">
        <v>212</v>
      </c>
      <c r="Q65" s="5" t="str" cm="1">
        <f t="array" aca="1" ref="Q65" ca="1">HYPERLINK("#"&amp;CELL("direccion",Tabla_471065!A61),"58")</f>
        <v>58</v>
      </c>
      <c r="R65" s="5" t="str" cm="1">
        <f t="array" aca="1" ref="R65" ca="1">HYPERLINK("#"&amp;CELL("direccion",Tabla_471039!A61),"58")</f>
        <v>58</v>
      </c>
      <c r="S65" s="5" t="str" cm="1">
        <f t="array" aca="1" ref="S65" ca="1">HYPERLINK("#"&amp;CELL("direccion",Tabla_471067!A61),"58")</f>
        <v>58</v>
      </c>
      <c r="T65" s="5" t="str" cm="1">
        <f t="array" aca="1" ref="T65" ca="1">HYPERLINK("#"&amp;CELL("direccion",Tabla_471023!A61),"58")</f>
        <v>58</v>
      </c>
      <c r="U65" s="5" t="str" cm="1">
        <f t="array" aca="1" ref="U65" ca="1">HYPERLINK("#"&amp;CELL("direccion",Tabla_471047!A61),"58")</f>
        <v>58</v>
      </c>
      <c r="V65" s="5" t="str" cm="1">
        <f t="array" aca="1" ref="V65" ca="1">HYPERLINK("#"&amp;CELL("direccion",Tabla_471030!A61),"58")</f>
        <v>58</v>
      </c>
      <c r="W65" s="5" t="str" cm="1">
        <f t="array" aca="1" ref="W65" ca="1">HYPERLINK("#"&amp;CELL("direccion",Tabla_471041!A61),"58")</f>
        <v>58</v>
      </c>
      <c r="X65" s="5" t="str" cm="1">
        <f t="array" aca="1" ref="X65" ca="1">HYPERLINK("#"&amp;CELL("direccion",Tabla_471031!A61),"58")</f>
        <v>58</v>
      </c>
      <c r="Y65" s="5" t="str" cm="1">
        <f t="array" aca="1" ref="Y65" ca="1">HYPERLINK("#"&amp;CELL("direccion",Tabla_471032!A61),"58")</f>
        <v>58</v>
      </c>
      <c r="Z65" s="5" t="str" cm="1">
        <f t="array" aca="1" ref="Z65" ca="1">HYPERLINK("#"&amp;CELL("direccion",Tabla_471059!A61),"58")</f>
        <v>58</v>
      </c>
      <c r="AA65" s="5" t="str" cm="1">
        <f t="array" aca="1" ref="AA65" ca="1">HYPERLINK("#"&amp;CELL("direccion",Tabla_471071!A61),"58")</f>
        <v>58</v>
      </c>
      <c r="AB65" s="5" t="str" cm="1">
        <f t="array" aca="1" ref="AB65" ca="1">HYPERLINK("#"&amp;CELL("direccion",Tabla_471062!A61),"58")</f>
        <v>58</v>
      </c>
      <c r="AC65" s="5" t="str" cm="1">
        <f t="array" aca="1" ref="AC65" ca="1">HYPERLINK("#"&amp;CELL("direccion",Tabla_471074!A61),"58")</f>
        <v>58</v>
      </c>
      <c r="AD65" t="s">
        <v>213</v>
      </c>
      <c r="AE65" s="3">
        <v>45747</v>
      </c>
    </row>
    <row r="66" spans="1:31" x14ac:dyDescent="0.3">
      <c r="A66">
        <v>2025</v>
      </c>
      <c r="B66" s="3">
        <v>45658</v>
      </c>
      <c r="C66" s="3">
        <v>45747</v>
      </c>
      <c r="D66" t="s">
        <v>84</v>
      </c>
      <c r="E66">
        <v>179</v>
      </c>
      <c r="F66" t="s">
        <v>243</v>
      </c>
      <c r="G66" t="s">
        <v>243</v>
      </c>
      <c r="H66" t="s">
        <v>225</v>
      </c>
      <c r="I66" t="s">
        <v>410</v>
      </c>
      <c r="J66" t="s">
        <v>287</v>
      </c>
      <c r="K66" t="s">
        <v>411</v>
      </c>
      <c r="L66" t="s">
        <v>91</v>
      </c>
      <c r="M66">
        <v>12053</v>
      </c>
      <c r="N66" t="s">
        <v>212</v>
      </c>
      <c r="O66">
        <v>9916.15</v>
      </c>
      <c r="P66" t="s">
        <v>212</v>
      </c>
      <c r="Q66" s="5" t="str" cm="1">
        <f t="array" aca="1" ref="Q66" ca="1">HYPERLINK("#"&amp;CELL("direccion",Tabla_471065!A62),"59")</f>
        <v>59</v>
      </c>
      <c r="R66" s="5" t="str" cm="1">
        <f t="array" aca="1" ref="R66" ca="1">HYPERLINK("#"&amp;CELL("direccion",Tabla_471039!A62),"59")</f>
        <v>59</v>
      </c>
      <c r="S66" s="5" t="str" cm="1">
        <f t="array" aca="1" ref="S66" ca="1">HYPERLINK("#"&amp;CELL("direccion",Tabla_471067!A62),"59")</f>
        <v>59</v>
      </c>
      <c r="T66" s="5" t="str" cm="1">
        <f t="array" aca="1" ref="T66" ca="1">HYPERLINK("#"&amp;CELL("direccion",Tabla_471023!A62),"59")</f>
        <v>59</v>
      </c>
      <c r="U66" s="5" t="str" cm="1">
        <f t="array" aca="1" ref="U66" ca="1">HYPERLINK("#"&amp;CELL("direccion",Tabla_471047!A62),"59")</f>
        <v>59</v>
      </c>
      <c r="V66" s="5" t="str" cm="1">
        <f t="array" aca="1" ref="V66" ca="1">HYPERLINK("#"&amp;CELL("direccion",Tabla_471030!A62),"59")</f>
        <v>59</v>
      </c>
      <c r="W66" s="5" t="str" cm="1">
        <f t="array" aca="1" ref="W66" ca="1">HYPERLINK("#"&amp;CELL("direccion",Tabla_471041!A62),"59")</f>
        <v>59</v>
      </c>
      <c r="X66" s="5" t="str" cm="1">
        <f t="array" aca="1" ref="X66" ca="1">HYPERLINK("#"&amp;CELL("direccion",Tabla_471031!A62),"59")</f>
        <v>59</v>
      </c>
      <c r="Y66" s="5" t="str" cm="1">
        <f t="array" aca="1" ref="Y66" ca="1">HYPERLINK("#"&amp;CELL("direccion",Tabla_471032!A62),"59")</f>
        <v>59</v>
      </c>
      <c r="Z66" s="5" t="str" cm="1">
        <f t="array" aca="1" ref="Z66" ca="1">HYPERLINK("#"&amp;CELL("direccion",Tabla_471059!A62),"59")</f>
        <v>59</v>
      </c>
      <c r="AA66" s="5" t="str" cm="1">
        <f t="array" aca="1" ref="AA66" ca="1">HYPERLINK("#"&amp;CELL("direccion",Tabla_471071!A62),"59")</f>
        <v>59</v>
      </c>
      <c r="AB66" s="5" t="str" cm="1">
        <f t="array" aca="1" ref="AB66" ca="1">HYPERLINK("#"&amp;CELL("direccion",Tabla_471062!A62),"59")</f>
        <v>59</v>
      </c>
      <c r="AC66" s="5" t="str" cm="1">
        <f t="array" aca="1" ref="AC66" ca="1">HYPERLINK("#"&amp;CELL("direccion",Tabla_471074!A62),"59")</f>
        <v>59</v>
      </c>
      <c r="AD66" t="s">
        <v>213</v>
      </c>
      <c r="AE66" s="3">
        <v>45747</v>
      </c>
    </row>
    <row r="67" spans="1:31" x14ac:dyDescent="0.3">
      <c r="A67">
        <v>2025</v>
      </c>
      <c r="B67" s="3">
        <v>45658</v>
      </c>
      <c r="C67" s="3">
        <v>45747</v>
      </c>
      <c r="D67" t="s">
        <v>84</v>
      </c>
      <c r="E67">
        <v>179</v>
      </c>
      <c r="F67" t="s">
        <v>245</v>
      </c>
      <c r="G67" t="s">
        <v>245</v>
      </c>
      <c r="H67" t="s">
        <v>225</v>
      </c>
      <c r="I67" t="s">
        <v>412</v>
      </c>
      <c r="J67" t="s">
        <v>287</v>
      </c>
      <c r="K67" t="s">
        <v>333</v>
      </c>
      <c r="L67" t="s">
        <v>92</v>
      </c>
      <c r="M67">
        <v>12053</v>
      </c>
      <c r="N67" t="s">
        <v>212</v>
      </c>
      <c r="O67">
        <v>9916.15</v>
      </c>
      <c r="P67" t="s">
        <v>212</v>
      </c>
      <c r="Q67" s="5" t="str" cm="1">
        <f t="array" aca="1" ref="Q67" ca="1">HYPERLINK("#"&amp;CELL("direccion",Tabla_471065!A63),"60")</f>
        <v>60</v>
      </c>
      <c r="R67" s="5" t="str" cm="1">
        <f t="array" aca="1" ref="R67" ca="1">HYPERLINK("#"&amp;CELL("direccion",Tabla_471039!A63),"60")</f>
        <v>60</v>
      </c>
      <c r="S67" s="5" t="str" cm="1">
        <f t="array" aca="1" ref="S67" ca="1">HYPERLINK("#"&amp;CELL("direccion",Tabla_471067!A63),"60")</f>
        <v>60</v>
      </c>
      <c r="T67" s="5" t="str" cm="1">
        <f t="array" aca="1" ref="T67" ca="1">HYPERLINK("#"&amp;CELL("direccion",Tabla_471023!A63),"60")</f>
        <v>60</v>
      </c>
      <c r="U67" s="5" t="str" cm="1">
        <f t="array" aca="1" ref="U67" ca="1">HYPERLINK("#"&amp;CELL("direccion",Tabla_471047!A63),"60")</f>
        <v>60</v>
      </c>
      <c r="V67" s="5" t="str" cm="1">
        <f t="array" aca="1" ref="V67" ca="1">HYPERLINK("#"&amp;CELL("direccion",Tabla_471030!A63),"60")</f>
        <v>60</v>
      </c>
      <c r="W67" s="5" t="str" cm="1">
        <f t="array" aca="1" ref="W67" ca="1">HYPERLINK("#"&amp;CELL("direccion",Tabla_471041!A63),"60")</f>
        <v>60</v>
      </c>
      <c r="X67" s="5" t="str" cm="1">
        <f t="array" aca="1" ref="X67" ca="1">HYPERLINK("#"&amp;CELL("direccion",Tabla_471031!A63),"60")</f>
        <v>60</v>
      </c>
      <c r="Y67" s="5" t="str" cm="1">
        <f t="array" aca="1" ref="Y67" ca="1">HYPERLINK("#"&amp;CELL("direccion",Tabla_471032!A63),"60")</f>
        <v>60</v>
      </c>
      <c r="Z67" s="5" t="str" cm="1">
        <f t="array" aca="1" ref="Z67" ca="1">HYPERLINK("#"&amp;CELL("direccion",Tabla_471059!A63),"60")</f>
        <v>60</v>
      </c>
      <c r="AA67" s="5" t="str" cm="1">
        <f t="array" aca="1" ref="AA67" ca="1">HYPERLINK("#"&amp;CELL("direccion",Tabla_471071!A63),"60")</f>
        <v>60</v>
      </c>
      <c r="AB67" s="5" t="str" cm="1">
        <f t="array" aca="1" ref="AB67" ca="1">HYPERLINK("#"&amp;CELL("direccion",Tabla_471062!A63),"60")</f>
        <v>60</v>
      </c>
      <c r="AC67" s="5" t="str" cm="1">
        <f t="array" aca="1" ref="AC67" ca="1">HYPERLINK("#"&amp;CELL("direccion",Tabla_471074!A63),"60")</f>
        <v>60</v>
      </c>
      <c r="AD67" t="s">
        <v>213</v>
      </c>
      <c r="AE67" s="3">
        <v>45747</v>
      </c>
    </row>
    <row r="68" spans="1:31" x14ac:dyDescent="0.3">
      <c r="A68">
        <v>2025</v>
      </c>
      <c r="B68" s="3">
        <v>45658</v>
      </c>
      <c r="C68" s="3">
        <v>45747</v>
      </c>
      <c r="D68" t="s">
        <v>84</v>
      </c>
      <c r="E68">
        <v>179</v>
      </c>
      <c r="F68" t="s">
        <v>243</v>
      </c>
      <c r="G68" t="s">
        <v>243</v>
      </c>
      <c r="H68" t="s">
        <v>225</v>
      </c>
      <c r="I68" t="s">
        <v>413</v>
      </c>
      <c r="J68" t="s">
        <v>296</v>
      </c>
      <c r="K68" t="s">
        <v>282</v>
      </c>
      <c r="L68" t="s">
        <v>92</v>
      </c>
      <c r="M68">
        <v>13088</v>
      </c>
      <c r="N68" t="s">
        <v>212</v>
      </c>
      <c r="O68">
        <v>10672.66</v>
      </c>
      <c r="P68" t="s">
        <v>212</v>
      </c>
      <c r="Q68" s="5" t="str" cm="1">
        <f t="array" aca="1" ref="Q68" ca="1">HYPERLINK("#"&amp;CELL("direccion",Tabla_471065!A64),"61")</f>
        <v>61</v>
      </c>
      <c r="R68" s="5" t="str" cm="1">
        <f t="array" aca="1" ref="R68" ca="1">HYPERLINK("#"&amp;CELL("direccion",Tabla_471039!A64),"61")</f>
        <v>61</v>
      </c>
      <c r="S68" s="5" t="str" cm="1">
        <f t="array" aca="1" ref="S68" ca="1">HYPERLINK("#"&amp;CELL("direccion",Tabla_471067!A64),"61")</f>
        <v>61</v>
      </c>
      <c r="T68" s="5" t="str" cm="1">
        <f t="array" aca="1" ref="T68" ca="1">HYPERLINK("#"&amp;CELL("direccion",Tabla_471023!A64),"61")</f>
        <v>61</v>
      </c>
      <c r="U68" s="5" t="str" cm="1">
        <f t="array" aca="1" ref="U68" ca="1">HYPERLINK("#"&amp;CELL("direccion",Tabla_471047!A64),"61")</f>
        <v>61</v>
      </c>
      <c r="V68" s="5" t="str" cm="1">
        <f t="array" aca="1" ref="V68" ca="1">HYPERLINK("#"&amp;CELL("direccion",Tabla_471030!A64),"61")</f>
        <v>61</v>
      </c>
      <c r="W68" s="5" t="str" cm="1">
        <f t="array" aca="1" ref="W68" ca="1">HYPERLINK("#"&amp;CELL("direccion",Tabla_471041!A64),"61")</f>
        <v>61</v>
      </c>
      <c r="X68" s="5" t="str" cm="1">
        <f t="array" aca="1" ref="X68" ca="1">HYPERLINK("#"&amp;CELL("direccion",Tabla_471031!A64),"61")</f>
        <v>61</v>
      </c>
      <c r="Y68" s="5" t="str" cm="1">
        <f t="array" aca="1" ref="Y68" ca="1">HYPERLINK("#"&amp;CELL("direccion",Tabla_471032!A64),"61")</f>
        <v>61</v>
      </c>
      <c r="Z68" s="5" t="str" cm="1">
        <f t="array" aca="1" ref="Z68" ca="1">HYPERLINK("#"&amp;CELL("direccion",Tabla_471059!A64),"61")</f>
        <v>61</v>
      </c>
      <c r="AA68" s="5" t="str" cm="1">
        <f t="array" aca="1" ref="AA68" ca="1">HYPERLINK("#"&amp;CELL("direccion",Tabla_471071!A64),"61")</f>
        <v>61</v>
      </c>
      <c r="AB68" s="5" t="str" cm="1">
        <f t="array" aca="1" ref="AB68" ca="1">HYPERLINK("#"&amp;CELL("direccion",Tabla_471062!A64),"61")</f>
        <v>61</v>
      </c>
      <c r="AC68" s="5" t="str" cm="1">
        <f t="array" aca="1" ref="AC68" ca="1">HYPERLINK("#"&amp;CELL("direccion",Tabla_471074!A64),"61")</f>
        <v>61</v>
      </c>
      <c r="AD68" t="s">
        <v>213</v>
      </c>
      <c r="AE68" s="3">
        <v>45747</v>
      </c>
    </row>
    <row r="69" spans="1:31" x14ac:dyDescent="0.3">
      <c r="A69">
        <v>2025</v>
      </c>
      <c r="B69" s="3">
        <v>45658</v>
      </c>
      <c r="C69" s="3">
        <v>45747</v>
      </c>
      <c r="D69" t="s">
        <v>84</v>
      </c>
      <c r="E69">
        <v>179</v>
      </c>
      <c r="F69" t="s">
        <v>244</v>
      </c>
      <c r="G69" t="s">
        <v>244</v>
      </c>
      <c r="H69" t="s">
        <v>225</v>
      </c>
      <c r="I69" t="s">
        <v>414</v>
      </c>
      <c r="J69" t="s">
        <v>338</v>
      </c>
      <c r="K69" t="s">
        <v>415</v>
      </c>
      <c r="L69" t="s">
        <v>92</v>
      </c>
      <c r="M69">
        <v>12053</v>
      </c>
      <c r="N69" t="s">
        <v>212</v>
      </c>
      <c r="O69">
        <v>9916.15</v>
      </c>
      <c r="P69" t="s">
        <v>212</v>
      </c>
      <c r="Q69" s="5" t="str" cm="1">
        <f t="array" aca="1" ref="Q69" ca="1">HYPERLINK("#"&amp;CELL("direccion",Tabla_471065!A65),"62")</f>
        <v>62</v>
      </c>
      <c r="R69" s="5" t="str" cm="1">
        <f t="array" aca="1" ref="R69" ca="1">HYPERLINK("#"&amp;CELL("direccion",Tabla_471039!A65),"62")</f>
        <v>62</v>
      </c>
      <c r="S69" s="5" t="str" cm="1">
        <f t="array" aca="1" ref="S69" ca="1">HYPERLINK("#"&amp;CELL("direccion",Tabla_471067!A65),"62")</f>
        <v>62</v>
      </c>
      <c r="T69" s="5" t="str" cm="1">
        <f t="array" aca="1" ref="T69" ca="1">HYPERLINK("#"&amp;CELL("direccion",Tabla_471023!A65),"62")</f>
        <v>62</v>
      </c>
      <c r="U69" s="5" t="str" cm="1">
        <f t="array" aca="1" ref="U69" ca="1">HYPERLINK("#"&amp;CELL("direccion",Tabla_471047!A65),"62")</f>
        <v>62</v>
      </c>
      <c r="V69" s="5" t="str" cm="1">
        <f t="array" aca="1" ref="V69" ca="1">HYPERLINK("#"&amp;CELL("direccion",Tabla_471030!A65),"62")</f>
        <v>62</v>
      </c>
      <c r="W69" s="5" t="str" cm="1">
        <f t="array" aca="1" ref="W69" ca="1">HYPERLINK("#"&amp;CELL("direccion",Tabla_471041!A65),"62")</f>
        <v>62</v>
      </c>
      <c r="X69" s="5" t="str" cm="1">
        <f t="array" aca="1" ref="X69" ca="1">HYPERLINK("#"&amp;CELL("direccion",Tabla_471031!A65),"62")</f>
        <v>62</v>
      </c>
      <c r="Y69" s="5" t="str" cm="1">
        <f t="array" aca="1" ref="Y69" ca="1">HYPERLINK("#"&amp;CELL("direccion",Tabla_471032!A65),"62")</f>
        <v>62</v>
      </c>
      <c r="Z69" s="5" t="str" cm="1">
        <f t="array" aca="1" ref="Z69" ca="1">HYPERLINK("#"&amp;CELL("direccion",Tabla_471059!A65),"62")</f>
        <v>62</v>
      </c>
      <c r="AA69" s="5" t="str" cm="1">
        <f t="array" aca="1" ref="AA69" ca="1">HYPERLINK("#"&amp;CELL("direccion",Tabla_471071!A65),"62")</f>
        <v>62</v>
      </c>
      <c r="AB69" s="5" t="str" cm="1">
        <f t="array" aca="1" ref="AB69" ca="1">HYPERLINK("#"&amp;CELL("direccion",Tabla_471062!A65),"62")</f>
        <v>62</v>
      </c>
      <c r="AC69" s="5" t="str" cm="1">
        <f t="array" aca="1" ref="AC69" ca="1">HYPERLINK("#"&amp;CELL("direccion",Tabla_471074!A65),"62")</f>
        <v>62</v>
      </c>
      <c r="AD69" t="s">
        <v>213</v>
      </c>
      <c r="AE69" s="3">
        <v>45747</v>
      </c>
    </row>
    <row r="70" spans="1:31" x14ac:dyDescent="0.3">
      <c r="A70">
        <v>2025</v>
      </c>
      <c r="B70" s="3">
        <v>45658</v>
      </c>
      <c r="C70" s="3">
        <v>45747</v>
      </c>
      <c r="D70" t="s">
        <v>84</v>
      </c>
      <c r="E70">
        <v>179</v>
      </c>
      <c r="F70" t="s">
        <v>243</v>
      </c>
      <c r="G70" t="s">
        <v>243</v>
      </c>
      <c r="H70" t="s">
        <v>225</v>
      </c>
      <c r="I70" t="s">
        <v>343</v>
      </c>
      <c r="J70" t="s">
        <v>284</v>
      </c>
      <c r="K70" t="s">
        <v>348</v>
      </c>
      <c r="L70" t="s">
        <v>91</v>
      </c>
      <c r="M70">
        <v>12053</v>
      </c>
      <c r="N70" t="s">
        <v>212</v>
      </c>
      <c r="O70">
        <v>9916.15</v>
      </c>
      <c r="P70" t="s">
        <v>212</v>
      </c>
      <c r="Q70" s="5" t="str" cm="1">
        <f t="array" aca="1" ref="Q70" ca="1">HYPERLINK("#"&amp;CELL("direccion",Tabla_471065!A66),"63")</f>
        <v>63</v>
      </c>
      <c r="R70" s="5" t="str" cm="1">
        <f t="array" aca="1" ref="R70" ca="1">HYPERLINK("#"&amp;CELL("direccion",Tabla_471039!A66),"63")</f>
        <v>63</v>
      </c>
      <c r="S70" s="5" t="str" cm="1">
        <f t="array" aca="1" ref="S70" ca="1">HYPERLINK("#"&amp;CELL("direccion",Tabla_471067!A66),"63")</f>
        <v>63</v>
      </c>
      <c r="T70" s="5" t="str" cm="1">
        <f t="array" aca="1" ref="T70" ca="1">HYPERLINK("#"&amp;CELL("direccion",Tabla_471023!A66),"63")</f>
        <v>63</v>
      </c>
      <c r="U70" s="5" t="str" cm="1">
        <f t="array" aca="1" ref="U70" ca="1">HYPERLINK("#"&amp;CELL("direccion",Tabla_471047!A66),"63")</f>
        <v>63</v>
      </c>
      <c r="V70" s="5" t="str" cm="1">
        <f t="array" aca="1" ref="V70" ca="1">HYPERLINK("#"&amp;CELL("direccion",Tabla_471030!A66),"63")</f>
        <v>63</v>
      </c>
      <c r="W70" s="5" t="str" cm="1">
        <f t="array" aca="1" ref="W70" ca="1">HYPERLINK("#"&amp;CELL("direccion",Tabla_471041!A66),"63")</f>
        <v>63</v>
      </c>
      <c r="X70" s="5" t="str" cm="1">
        <f t="array" aca="1" ref="X70" ca="1">HYPERLINK("#"&amp;CELL("direccion",Tabla_471031!A66),"63")</f>
        <v>63</v>
      </c>
      <c r="Y70" s="5" t="str" cm="1">
        <f t="array" aca="1" ref="Y70" ca="1">HYPERLINK("#"&amp;CELL("direccion",Tabla_471032!A66),"63")</f>
        <v>63</v>
      </c>
      <c r="Z70" s="5" t="str" cm="1">
        <f t="array" aca="1" ref="Z70" ca="1">HYPERLINK("#"&amp;CELL("direccion",Tabla_471059!A66),"63")</f>
        <v>63</v>
      </c>
      <c r="AA70" s="5" t="str" cm="1">
        <f t="array" aca="1" ref="AA70" ca="1">HYPERLINK("#"&amp;CELL("direccion",Tabla_471071!A66),"63")</f>
        <v>63</v>
      </c>
      <c r="AB70" s="5" t="str" cm="1">
        <f t="array" aca="1" ref="AB70" ca="1">HYPERLINK("#"&amp;CELL("direccion",Tabla_471062!A66),"63")</f>
        <v>63</v>
      </c>
      <c r="AC70" s="5" t="str" cm="1">
        <f t="array" aca="1" ref="AC70" ca="1">HYPERLINK("#"&amp;CELL("direccion",Tabla_471074!A66),"63")</f>
        <v>63</v>
      </c>
      <c r="AD70" t="s">
        <v>213</v>
      </c>
      <c r="AE70" s="3">
        <v>45747</v>
      </c>
    </row>
    <row r="71" spans="1:31" x14ac:dyDescent="0.3">
      <c r="A71">
        <v>2025</v>
      </c>
      <c r="B71" s="3">
        <v>45658</v>
      </c>
      <c r="C71" s="3">
        <v>45747</v>
      </c>
      <c r="D71" t="s">
        <v>84</v>
      </c>
      <c r="E71">
        <v>179</v>
      </c>
      <c r="F71" t="s">
        <v>246</v>
      </c>
      <c r="G71" t="s">
        <v>246</v>
      </c>
      <c r="H71" t="s">
        <v>225</v>
      </c>
      <c r="I71" t="s">
        <v>416</v>
      </c>
      <c r="J71" t="s">
        <v>417</v>
      </c>
      <c r="K71" t="s">
        <v>418</v>
      </c>
      <c r="L71" t="s">
        <v>92</v>
      </c>
      <c r="M71">
        <v>13088</v>
      </c>
      <c r="N71" t="s">
        <v>212</v>
      </c>
      <c r="O71">
        <v>10672.66</v>
      </c>
      <c r="P71" t="s">
        <v>212</v>
      </c>
      <c r="Q71" s="5" t="str" cm="1">
        <f t="array" aca="1" ref="Q71" ca="1">HYPERLINK("#"&amp;CELL("direccion",Tabla_471065!A67),"64")</f>
        <v>64</v>
      </c>
      <c r="R71" s="5" t="str" cm="1">
        <f t="array" aca="1" ref="R71" ca="1">HYPERLINK("#"&amp;CELL("direccion",Tabla_471039!A67),"64")</f>
        <v>64</v>
      </c>
      <c r="S71" s="5" t="str" cm="1">
        <f t="array" aca="1" ref="S71" ca="1">HYPERLINK("#"&amp;CELL("direccion",Tabla_471067!A67),"64")</f>
        <v>64</v>
      </c>
      <c r="T71" s="5" t="str" cm="1">
        <f t="array" aca="1" ref="T71" ca="1">HYPERLINK("#"&amp;CELL("direccion",Tabla_471023!A67),"64")</f>
        <v>64</v>
      </c>
      <c r="U71" s="5" t="str" cm="1">
        <f t="array" aca="1" ref="U71" ca="1">HYPERLINK("#"&amp;CELL("direccion",Tabla_471047!A67),"64")</f>
        <v>64</v>
      </c>
      <c r="V71" s="5" t="str" cm="1">
        <f t="array" aca="1" ref="V71" ca="1">HYPERLINK("#"&amp;CELL("direccion",Tabla_471030!A67),"64")</f>
        <v>64</v>
      </c>
      <c r="W71" s="5" t="str" cm="1">
        <f t="array" aca="1" ref="W71" ca="1">HYPERLINK("#"&amp;CELL("direccion",Tabla_471041!A67),"64")</f>
        <v>64</v>
      </c>
      <c r="X71" s="5" t="str" cm="1">
        <f t="array" aca="1" ref="X71" ca="1">HYPERLINK("#"&amp;CELL("direccion",Tabla_471031!A67),"64")</f>
        <v>64</v>
      </c>
      <c r="Y71" s="5" t="str" cm="1">
        <f t="array" aca="1" ref="Y71" ca="1">HYPERLINK("#"&amp;CELL("direccion",Tabla_471032!A67),"64")</f>
        <v>64</v>
      </c>
      <c r="Z71" s="5" t="str" cm="1">
        <f t="array" aca="1" ref="Z71" ca="1">HYPERLINK("#"&amp;CELL("direccion",Tabla_471059!A67),"64")</f>
        <v>64</v>
      </c>
      <c r="AA71" s="5" t="str" cm="1">
        <f t="array" aca="1" ref="AA71" ca="1">HYPERLINK("#"&amp;CELL("direccion",Tabla_471071!A67),"64")</f>
        <v>64</v>
      </c>
      <c r="AB71" s="5" t="str" cm="1">
        <f t="array" aca="1" ref="AB71" ca="1">HYPERLINK("#"&amp;CELL("direccion",Tabla_471062!A67),"64")</f>
        <v>64</v>
      </c>
      <c r="AC71" s="5" t="str" cm="1">
        <f t="array" aca="1" ref="AC71" ca="1">HYPERLINK("#"&amp;CELL("direccion",Tabla_471074!A67),"64")</f>
        <v>64</v>
      </c>
      <c r="AD71" t="s">
        <v>213</v>
      </c>
      <c r="AE71" s="3">
        <v>45747</v>
      </c>
    </row>
    <row r="72" spans="1:31" x14ac:dyDescent="0.3">
      <c r="A72">
        <v>2025</v>
      </c>
      <c r="B72" s="3">
        <v>45658</v>
      </c>
      <c r="C72" s="3">
        <v>45747</v>
      </c>
      <c r="D72" t="s">
        <v>84</v>
      </c>
      <c r="E72">
        <v>179</v>
      </c>
      <c r="F72" t="s">
        <v>247</v>
      </c>
      <c r="G72" t="s">
        <v>247</v>
      </c>
      <c r="H72" t="s">
        <v>225</v>
      </c>
      <c r="I72" t="s">
        <v>419</v>
      </c>
      <c r="J72" t="s">
        <v>420</v>
      </c>
      <c r="K72" t="s">
        <v>421</v>
      </c>
      <c r="L72" t="s">
        <v>92</v>
      </c>
      <c r="M72">
        <v>12053</v>
      </c>
      <c r="N72" t="s">
        <v>212</v>
      </c>
      <c r="O72">
        <v>9916.15</v>
      </c>
      <c r="P72" t="s">
        <v>212</v>
      </c>
      <c r="Q72" s="5" t="str" cm="1">
        <f t="array" aca="1" ref="Q72" ca="1">HYPERLINK("#"&amp;CELL("direccion",Tabla_471065!A68),"65")</f>
        <v>65</v>
      </c>
      <c r="R72" s="5" t="str" cm="1">
        <f t="array" aca="1" ref="R72" ca="1">HYPERLINK("#"&amp;CELL("direccion",Tabla_471039!A68),"65")</f>
        <v>65</v>
      </c>
      <c r="S72" s="5" t="str" cm="1">
        <f t="array" aca="1" ref="S72" ca="1">HYPERLINK("#"&amp;CELL("direccion",Tabla_471067!A68),"65")</f>
        <v>65</v>
      </c>
      <c r="T72" s="5" t="str" cm="1">
        <f t="array" aca="1" ref="T72" ca="1">HYPERLINK("#"&amp;CELL("direccion",Tabla_471023!A68),"65")</f>
        <v>65</v>
      </c>
      <c r="U72" s="5" t="str" cm="1">
        <f t="array" aca="1" ref="U72" ca="1">HYPERLINK("#"&amp;CELL("direccion",Tabla_471047!A68),"65")</f>
        <v>65</v>
      </c>
      <c r="V72" s="5" t="str" cm="1">
        <f t="array" aca="1" ref="V72" ca="1">HYPERLINK("#"&amp;CELL("direccion",Tabla_471030!A68),"65")</f>
        <v>65</v>
      </c>
      <c r="W72" s="5" t="str" cm="1">
        <f t="array" aca="1" ref="W72" ca="1">HYPERLINK("#"&amp;CELL("direccion",Tabla_471041!A68),"65")</f>
        <v>65</v>
      </c>
      <c r="X72" s="5" t="str" cm="1">
        <f t="array" aca="1" ref="X72" ca="1">HYPERLINK("#"&amp;CELL("direccion",Tabla_471031!A68),"65")</f>
        <v>65</v>
      </c>
      <c r="Y72" s="5" t="str" cm="1">
        <f t="array" aca="1" ref="Y72" ca="1">HYPERLINK("#"&amp;CELL("direccion",Tabla_471032!A68),"65")</f>
        <v>65</v>
      </c>
      <c r="Z72" s="5" t="str" cm="1">
        <f t="array" aca="1" ref="Z72" ca="1">HYPERLINK("#"&amp;CELL("direccion",Tabla_471059!A68),"65")</f>
        <v>65</v>
      </c>
      <c r="AA72" s="5" t="str" cm="1">
        <f t="array" aca="1" ref="AA72" ca="1">HYPERLINK("#"&amp;CELL("direccion",Tabla_471071!A68),"65")</f>
        <v>65</v>
      </c>
      <c r="AB72" s="5" t="str" cm="1">
        <f t="array" aca="1" ref="AB72" ca="1">HYPERLINK("#"&amp;CELL("direccion",Tabla_471062!A68),"65")</f>
        <v>65</v>
      </c>
      <c r="AC72" s="5" t="str" cm="1">
        <f t="array" aca="1" ref="AC72" ca="1">HYPERLINK("#"&amp;CELL("direccion",Tabla_471074!A68),"65")</f>
        <v>65</v>
      </c>
      <c r="AD72" t="s">
        <v>213</v>
      </c>
      <c r="AE72" s="3">
        <v>45747</v>
      </c>
    </row>
    <row r="73" spans="1:31" x14ac:dyDescent="0.3">
      <c r="A73">
        <v>2025</v>
      </c>
      <c r="B73" s="3">
        <v>45658</v>
      </c>
      <c r="C73" s="3">
        <v>45747</v>
      </c>
      <c r="D73" t="s">
        <v>84</v>
      </c>
      <c r="E73">
        <v>179</v>
      </c>
      <c r="F73" t="s">
        <v>248</v>
      </c>
      <c r="G73" t="s">
        <v>248</v>
      </c>
      <c r="H73" t="s">
        <v>225</v>
      </c>
      <c r="I73" t="s">
        <v>422</v>
      </c>
      <c r="J73" t="s">
        <v>423</v>
      </c>
      <c r="K73" t="s">
        <v>424</v>
      </c>
      <c r="L73" t="s">
        <v>92</v>
      </c>
      <c r="M73">
        <v>12053</v>
      </c>
      <c r="N73" t="s">
        <v>212</v>
      </c>
      <c r="O73">
        <v>9916.15</v>
      </c>
      <c r="P73" t="s">
        <v>212</v>
      </c>
      <c r="Q73" s="5" t="str" cm="1">
        <f t="array" aca="1" ref="Q73" ca="1">HYPERLINK("#"&amp;CELL("direccion",Tabla_471065!A69),"66")</f>
        <v>66</v>
      </c>
      <c r="R73" s="5" t="str" cm="1">
        <f t="array" aca="1" ref="R73" ca="1">HYPERLINK("#"&amp;CELL("direccion",Tabla_471039!A69),"66")</f>
        <v>66</v>
      </c>
      <c r="S73" s="5" t="str" cm="1">
        <f t="array" aca="1" ref="S73" ca="1">HYPERLINK("#"&amp;CELL("direccion",Tabla_471067!A69),"66")</f>
        <v>66</v>
      </c>
      <c r="T73" s="5" t="str" cm="1">
        <f t="array" aca="1" ref="T73" ca="1">HYPERLINK("#"&amp;CELL("direccion",Tabla_471023!A69),"66")</f>
        <v>66</v>
      </c>
      <c r="U73" s="5" t="str" cm="1">
        <f t="array" aca="1" ref="U73" ca="1">HYPERLINK("#"&amp;CELL("direccion",Tabla_471047!A69),"66")</f>
        <v>66</v>
      </c>
      <c r="V73" s="5" t="str" cm="1">
        <f t="array" aca="1" ref="V73" ca="1">HYPERLINK("#"&amp;CELL("direccion",Tabla_471030!A69),"66")</f>
        <v>66</v>
      </c>
      <c r="W73" s="5" t="str" cm="1">
        <f t="array" aca="1" ref="W73" ca="1">HYPERLINK("#"&amp;CELL("direccion",Tabla_471041!A69),"66")</f>
        <v>66</v>
      </c>
      <c r="X73" s="5" t="str" cm="1">
        <f t="array" aca="1" ref="X73" ca="1">HYPERLINK("#"&amp;CELL("direccion",Tabla_471031!A69),"66")</f>
        <v>66</v>
      </c>
      <c r="Y73" s="5" t="str" cm="1">
        <f t="array" aca="1" ref="Y73" ca="1">HYPERLINK("#"&amp;CELL("direccion",Tabla_471032!A69),"66")</f>
        <v>66</v>
      </c>
      <c r="Z73" s="5" t="str" cm="1">
        <f t="array" aca="1" ref="Z73" ca="1">HYPERLINK("#"&amp;CELL("direccion",Tabla_471059!A69),"66")</f>
        <v>66</v>
      </c>
      <c r="AA73" s="5" t="str" cm="1">
        <f t="array" aca="1" ref="AA73" ca="1">HYPERLINK("#"&amp;CELL("direccion",Tabla_471071!A69),"66")</f>
        <v>66</v>
      </c>
      <c r="AB73" s="5" t="str" cm="1">
        <f t="array" aca="1" ref="AB73" ca="1">HYPERLINK("#"&amp;CELL("direccion",Tabla_471062!A69),"66")</f>
        <v>66</v>
      </c>
      <c r="AC73" s="5" t="str" cm="1">
        <f t="array" aca="1" ref="AC73" ca="1">HYPERLINK("#"&amp;CELL("direccion",Tabla_471074!A69),"66")</f>
        <v>66</v>
      </c>
      <c r="AD73" t="s">
        <v>213</v>
      </c>
      <c r="AE73" s="3">
        <v>45747</v>
      </c>
    </row>
    <row r="74" spans="1:31" x14ac:dyDescent="0.3">
      <c r="A74">
        <v>2025</v>
      </c>
      <c r="B74" s="3">
        <v>45658</v>
      </c>
      <c r="C74" s="3">
        <v>45747</v>
      </c>
      <c r="D74" t="s">
        <v>84</v>
      </c>
      <c r="E74">
        <v>179</v>
      </c>
      <c r="F74" t="s">
        <v>244</v>
      </c>
      <c r="G74" t="s">
        <v>244</v>
      </c>
      <c r="H74" t="s">
        <v>225</v>
      </c>
      <c r="I74" t="s">
        <v>425</v>
      </c>
      <c r="J74" t="s">
        <v>426</v>
      </c>
      <c r="K74" t="s">
        <v>358</v>
      </c>
      <c r="L74" t="s">
        <v>92</v>
      </c>
      <c r="M74">
        <v>12053</v>
      </c>
      <c r="N74" t="s">
        <v>212</v>
      </c>
      <c r="O74">
        <v>9916.15</v>
      </c>
      <c r="P74" t="s">
        <v>212</v>
      </c>
      <c r="Q74" s="5" t="str" cm="1">
        <f t="array" aca="1" ref="Q74" ca="1">HYPERLINK("#"&amp;CELL("direccion",Tabla_471065!A70),"67")</f>
        <v>67</v>
      </c>
      <c r="R74" s="5" t="str" cm="1">
        <f t="array" aca="1" ref="R74" ca="1">HYPERLINK("#"&amp;CELL("direccion",Tabla_471039!A70),"67")</f>
        <v>67</v>
      </c>
      <c r="S74" s="5" t="str" cm="1">
        <f t="array" aca="1" ref="S74" ca="1">HYPERLINK("#"&amp;CELL("direccion",Tabla_471067!A70),"67")</f>
        <v>67</v>
      </c>
      <c r="T74" s="5" t="str" cm="1">
        <f t="array" aca="1" ref="T74" ca="1">HYPERLINK("#"&amp;CELL("direccion",Tabla_471023!A70),"67")</f>
        <v>67</v>
      </c>
      <c r="U74" s="5" t="str" cm="1">
        <f t="array" aca="1" ref="U74" ca="1">HYPERLINK("#"&amp;CELL("direccion",Tabla_471047!A70),"67")</f>
        <v>67</v>
      </c>
      <c r="V74" s="5" t="str" cm="1">
        <f t="array" aca="1" ref="V74" ca="1">HYPERLINK("#"&amp;CELL("direccion",Tabla_471030!A70),"67")</f>
        <v>67</v>
      </c>
      <c r="W74" s="5" t="str" cm="1">
        <f t="array" aca="1" ref="W74" ca="1">HYPERLINK("#"&amp;CELL("direccion",Tabla_471041!A70),"67")</f>
        <v>67</v>
      </c>
      <c r="X74" s="5" t="str" cm="1">
        <f t="array" aca="1" ref="X74" ca="1">HYPERLINK("#"&amp;CELL("direccion",Tabla_471031!A70),"67")</f>
        <v>67</v>
      </c>
      <c r="Y74" s="5" t="str" cm="1">
        <f t="array" aca="1" ref="Y74" ca="1">HYPERLINK("#"&amp;CELL("direccion",Tabla_471032!A70),"67")</f>
        <v>67</v>
      </c>
      <c r="Z74" s="5" t="str" cm="1">
        <f t="array" aca="1" ref="Z74" ca="1">HYPERLINK("#"&amp;CELL("direccion",Tabla_471059!A70),"67")</f>
        <v>67</v>
      </c>
      <c r="AA74" s="5" t="str" cm="1">
        <f t="array" aca="1" ref="AA74" ca="1">HYPERLINK("#"&amp;CELL("direccion",Tabla_471071!A70),"67")</f>
        <v>67</v>
      </c>
      <c r="AB74" s="5" t="str" cm="1">
        <f t="array" aca="1" ref="AB74" ca="1">HYPERLINK("#"&amp;CELL("direccion",Tabla_471062!A70),"67")</f>
        <v>67</v>
      </c>
      <c r="AC74" s="5" t="str" cm="1">
        <f t="array" aca="1" ref="AC74" ca="1">HYPERLINK("#"&amp;CELL("direccion",Tabla_471074!A70),"67")</f>
        <v>67</v>
      </c>
      <c r="AD74" t="s">
        <v>213</v>
      </c>
      <c r="AE74" s="3">
        <v>45747</v>
      </c>
    </row>
    <row r="75" spans="1:31" x14ac:dyDescent="0.3">
      <c r="A75">
        <v>2025</v>
      </c>
      <c r="B75" s="3">
        <v>45658</v>
      </c>
      <c r="C75" s="3">
        <v>45747</v>
      </c>
      <c r="D75" t="s">
        <v>84</v>
      </c>
      <c r="E75">
        <v>179</v>
      </c>
      <c r="F75" t="s">
        <v>244</v>
      </c>
      <c r="G75" t="s">
        <v>244</v>
      </c>
      <c r="H75" t="s">
        <v>225</v>
      </c>
      <c r="I75" t="s">
        <v>427</v>
      </c>
      <c r="J75" t="s">
        <v>428</v>
      </c>
      <c r="K75" t="s">
        <v>429</v>
      </c>
      <c r="L75" t="s">
        <v>91</v>
      </c>
      <c r="M75">
        <v>13088</v>
      </c>
      <c r="N75" t="s">
        <v>212</v>
      </c>
      <c r="O75">
        <v>10672.66</v>
      </c>
      <c r="P75" t="s">
        <v>212</v>
      </c>
      <c r="Q75" s="5" t="str" cm="1">
        <f t="array" aca="1" ref="Q75" ca="1">HYPERLINK("#"&amp;CELL("direccion",Tabla_471065!A71),"68")</f>
        <v>68</v>
      </c>
      <c r="R75" s="5" t="str" cm="1">
        <f t="array" aca="1" ref="R75" ca="1">HYPERLINK("#"&amp;CELL("direccion",Tabla_471039!A71),"68")</f>
        <v>68</v>
      </c>
      <c r="S75" s="5" t="str" cm="1">
        <f t="array" aca="1" ref="S75" ca="1">HYPERLINK("#"&amp;CELL("direccion",Tabla_471067!A71),"68")</f>
        <v>68</v>
      </c>
      <c r="T75" s="5" t="str" cm="1">
        <f t="array" aca="1" ref="T75" ca="1">HYPERLINK("#"&amp;CELL("direccion",Tabla_471023!A71),"68")</f>
        <v>68</v>
      </c>
      <c r="U75" s="5" t="str" cm="1">
        <f t="array" aca="1" ref="U75" ca="1">HYPERLINK("#"&amp;CELL("direccion",Tabla_471047!A71),"68")</f>
        <v>68</v>
      </c>
      <c r="V75" s="5" t="str" cm="1">
        <f t="array" aca="1" ref="V75" ca="1">HYPERLINK("#"&amp;CELL("direccion",Tabla_471030!A71),"68")</f>
        <v>68</v>
      </c>
      <c r="W75" s="5" t="str" cm="1">
        <f t="array" aca="1" ref="W75" ca="1">HYPERLINK("#"&amp;CELL("direccion",Tabla_471041!A71),"68")</f>
        <v>68</v>
      </c>
      <c r="X75" s="5" t="str" cm="1">
        <f t="array" aca="1" ref="X75" ca="1">HYPERLINK("#"&amp;CELL("direccion",Tabla_471031!A71),"68")</f>
        <v>68</v>
      </c>
      <c r="Y75" s="5" t="str" cm="1">
        <f t="array" aca="1" ref="Y75" ca="1">HYPERLINK("#"&amp;CELL("direccion",Tabla_471032!A71),"68")</f>
        <v>68</v>
      </c>
      <c r="Z75" s="5" t="str" cm="1">
        <f t="array" aca="1" ref="Z75" ca="1">HYPERLINK("#"&amp;CELL("direccion",Tabla_471059!A71),"68")</f>
        <v>68</v>
      </c>
      <c r="AA75" s="5" t="str" cm="1">
        <f t="array" aca="1" ref="AA75" ca="1">HYPERLINK("#"&amp;CELL("direccion",Tabla_471071!A71),"68")</f>
        <v>68</v>
      </c>
      <c r="AB75" s="5" t="str" cm="1">
        <f t="array" aca="1" ref="AB75" ca="1">HYPERLINK("#"&amp;CELL("direccion",Tabla_471062!A71),"68")</f>
        <v>68</v>
      </c>
      <c r="AC75" s="5" t="str" cm="1">
        <f t="array" aca="1" ref="AC75" ca="1">HYPERLINK("#"&amp;CELL("direccion",Tabla_471074!A71),"68")</f>
        <v>68</v>
      </c>
      <c r="AD75" t="s">
        <v>213</v>
      </c>
      <c r="AE75" s="3">
        <v>45747</v>
      </c>
    </row>
    <row r="76" spans="1:31" x14ac:dyDescent="0.3">
      <c r="A76">
        <v>2025</v>
      </c>
      <c r="B76" s="3">
        <v>45658</v>
      </c>
      <c r="C76" s="3">
        <v>45747</v>
      </c>
      <c r="D76" t="s">
        <v>84</v>
      </c>
      <c r="E76">
        <v>169</v>
      </c>
      <c r="F76" t="s">
        <v>249</v>
      </c>
      <c r="G76" t="s">
        <v>249</v>
      </c>
      <c r="H76" t="s">
        <v>225</v>
      </c>
      <c r="I76" t="s">
        <v>430</v>
      </c>
      <c r="J76" t="s">
        <v>431</v>
      </c>
      <c r="K76" t="s">
        <v>432</v>
      </c>
      <c r="L76" t="s">
        <v>91</v>
      </c>
      <c r="M76">
        <v>10500</v>
      </c>
      <c r="N76" t="s">
        <v>212</v>
      </c>
      <c r="O76">
        <v>8609.76</v>
      </c>
      <c r="P76" t="s">
        <v>212</v>
      </c>
      <c r="Q76" s="5" t="str" cm="1">
        <f t="array" aca="1" ref="Q76" ca="1">HYPERLINK("#"&amp;CELL("direccion",Tabla_471065!A72),"69")</f>
        <v>69</v>
      </c>
      <c r="R76" s="5" t="str" cm="1">
        <f t="array" aca="1" ref="R76" ca="1">HYPERLINK("#"&amp;CELL("direccion",Tabla_471039!A72),"69")</f>
        <v>69</v>
      </c>
      <c r="S76" s="5" t="str" cm="1">
        <f t="array" aca="1" ref="S76" ca="1">HYPERLINK("#"&amp;CELL("direccion",Tabla_471067!A72),"69")</f>
        <v>69</v>
      </c>
      <c r="T76" s="5" t="str" cm="1">
        <f t="array" aca="1" ref="T76" ca="1">HYPERLINK("#"&amp;CELL("direccion",Tabla_471023!A72),"69")</f>
        <v>69</v>
      </c>
      <c r="U76" s="5" t="str" cm="1">
        <f t="array" aca="1" ref="U76" ca="1">HYPERLINK("#"&amp;CELL("direccion",Tabla_471047!A72),"69")</f>
        <v>69</v>
      </c>
      <c r="V76" s="5" t="str" cm="1">
        <f t="array" aca="1" ref="V76" ca="1">HYPERLINK("#"&amp;CELL("direccion",Tabla_471030!A72),"69")</f>
        <v>69</v>
      </c>
      <c r="W76" s="5" t="str" cm="1">
        <f t="array" aca="1" ref="W76" ca="1">HYPERLINK("#"&amp;CELL("direccion",Tabla_471041!A72),"69")</f>
        <v>69</v>
      </c>
      <c r="X76" s="5" t="str" cm="1">
        <f t="array" aca="1" ref="X76" ca="1">HYPERLINK("#"&amp;CELL("direccion",Tabla_471031!A72),"69")</f>
        <v>69</v>
      </c>
      <c r="Y76" s="5" t="str" cm="1">
        <f t="array" aca="1" ref="Y76" ca="1">HYPERLINK("#"&amp;CELL("direccion",Tabla_471032!A72),"69")</f>
        <v>69</v>
      </c>
      <c r="Z76" s="5" t="str" cm="1">
        <f t="array" aca="1" ref="Z76" ca="1">HYPERLINK("#"&amp;CELL("direccion",Tabla_471059!A72),"69")</f>
        <v>69</v>
      </c>
      <c r="AA76" s="5" t="str" cm="1">
        <f t="array" aca="1" ref="AA76" ca="1">HYPERLINK("#"&amp;CELL("direccion",Tabla_471071!A72),"69")</f>
        <v>69</v>
      </c>
      <c r="AB76" s="5" t="str" cm="1">
        <f t="array" aca="1" ref="AB76" ca="1">HYPERLINK("#"&amp;CELL("direccion",Tabla_471062!A72),"69")</f>
        <v>69</v>
      </c>
      <c r="AC76" s="5" t="str" cm="1">
        <f t="array" aca="1" ref="AC76" ca="1">HYPERLINK("#"&amp;CELL("direccion",Tabla_471074!A72),"69")</f>
        <v>69</v>
      </c>
      <c r="AD76" t="s">
        <v>213</v>
      </c>
      <c r="AE76" s="3">
        <v>45747</v>
      </c>
    </row>
    <row r="77" spans="1:31" x14ac:dyDescent="0.3">
      <c r="A77">
        <v>2025</v>
      </c>
      <c r="B77" s="3">
        <v>45658</v>
      </c>
      <c r="C77" s="3">
        <v>45747</v>
      </c>
      <c r="D77" t="s">
        <v>84</v>
      </c>
      <c r="E77">
        <v>169</v>
      </c>
      <c r="F77" t="s">
        <v>250</v>
      </c>
      <c r="G77" t="s">
        <v>250</v>
      </c>
      <c r="H77" t="s">
        <v>225</v>
      </c>
      <c r="I77" t="s">
        <v>433</v>
      </c>
      <c r="J77" t="s">
        <v>434</v>
      </c>
      <c r="K77" t="s">
        <v>435</v>
      </c>
      <c r="L77" t="s">
        <v>91</v>
      </c>
      <c r="M77">
        <v>10500</v>
      </c>
      <c r="N77" t="s">
        <v>212</v>
      </c>
      <c r="O77">
        <v>8609.76</v>
      </c>
      <c r="P77" t="s">
        <v>212</v>
      </c>
      <c r="Q77" s="5" t="str" cm="1">
        <f t="array" aca="1" ref="Q77" ca="1">HYPERLINK("#"&amp;CELL("direccion",Tabla_471065!A73),"70")</f>
        <v>70</v>
      </c>
      <c r="R77" s="5" t="str" cm="1">
        <f t="array" aca="1" ref="R77" ca="1">HYPERLINK("#"&amp;CELL("direccion",Tabla_471039!A73),"70")</f>
        <v>70</v>
      </c>
      <c r="S77" s="5" t="str" cm="1">
        <f t="array" aca="1" ref="S77" ca="1">HYPERLINK("#"&amp;CELL("direccion",Tabla_471067!A73),"70")</f>
        <v>70</v>
      </c>
      <c r="T77" s="5" t="str" cm="1">
        <f t="array" aca="1" ref="T77" ca="1">HYPERLINK("#"&amp;CELL("direccion",Tabla_471023!A73),"70")</f>
        <v>70</v>
      </c>
      <c r="U77" s="5" t="str" cm="1">
        <f t="array" aca="1" ref="U77" ca="1">HYPERLINK("#"&amp;CELL("direccion",Tabla_471047!A73),"70")</f>
        <v>70</v>
      </c>
      <c r="V77" s="5" t="str" cm="1">
        <f t="array" aca="1" ref="V77" ca="1">HYPERLINK("#"&amp;CELL("direccion",Tabla_471030!A73),"70")</f>
        <v>70</v>
      </c>
      <c r="W77" s="5" t="str" cm="1">
        <f t="array" aca="1" ref="W77" ca="1">HYPERLINK("#"&amp;CELL("direccion",Tabla_471041!A73),"70")</f>
        <v>70</v>
      </c>
      <c r="X77" s="5" t="str" cm="1">
        <f t="array" aca="1" ref="X77" ca="1">HYPERLINK("#"&amp;CELL("direccion",Tabla_471031!A73),"70")</f>
        <v>70</v>
      </c>
      <c r="Y77" s="5" t="str" cm="1">
        <f t="array" aca="1" ref="Y77" ca="1">HYPERLINK("#"&amp;CELL("direccion",Tabla_471032!A73),"70")</f>
        <v>70</v>
      </c>
      <c r="Z77" s="5" t="str" cm="1">
        <f t="array" aca="1" ref="Z77" ca="1">HYPERLINK("#"&amp;CELL("direccion",Tabla_471059!A73),"70")</f>
        <v>70</v>
      </c>
      <c r="AA77" s="5" t="str" cm="1">
        <f t="array" aca="1" ref="AA77" ca="1">HYPERLINK("#"&amp;CELL("direccion",Tabla_471071!A73),"70")</f>
        <v>70</v>
      </c>
      <c r="AB77" s="5" t="str" cm="1">
        <f t="array" aca="1" ref="AB77" ca="1">HYPERLINK("#"&amp;CELL("direccion",Tabla_471062!A73),"70")</f>
        <v>70</v>
      </c>
      <c r="AC77" s="5" t="str" cm="1">
        <f t="array" aca="1" ref="AC77" ca="1">HYPERLINK("#"&amp;CELL("direccion",Tabla_471074!A73),"70")</f>
        <v>70</v>
      </c>
      <c r="AD77" t="s">
        <v>213</v>
      </c>
      <c r="AE77" s="3">
        <v>45747</v>
      </c>
    </row>
    <row r="78" spans="1:31" x14ac:dyDescent="0.3">
      <c r="A78">
        <v>2025</v>
      </c>
      <c r="B78" s="3">
        <v>45658</v>
      </c>
      <c r="C78" s="3">
        <v>45747</v>
      </c>
      <c r="D78" t="s">
        <v>84</v>
      </c>
      <c r="E78">
        <v>169</v>
      </c>
      <c r="F78" t="s">
        <v>251</v>
      </c>
      <c r="G78" t="s">
        <v>251</v>
      </c>
      <c r="H78" t="s">
        <v>225</v>
      </c>
      <c r="I78" t="s">
        <v>436</v>
      </c>
      <c r="J78" t="s">
        <v>437</v>
      </c>
      <c r="K78" t="s">
        <v>296</v>
      </c>
      <c r="L78" t="s">
        <v>91</v>
      </c>
      <c r="M78">
        <v>10500</v>
      </c>
      <c r="N78" t="s">
        <v>212</v>
      </c>
      <c r="O78">
        <v>8609.76</v>
      </c>
      <c r="P78" t="s">
        <v>212</v>
      </c>
      <c r="Q78" s="5" t="str" cm="1">
        <f t="array" aca="1" ref="Q78" ca="1">HYPERLINK("#"&amp;CELL("direccion",Tabla_471065!A74),"71")</f>
        <v>71</v>
      </c>
      <c r="R78" s="5" t="str" cm="1">
        <f t="array" aca="1" ref="R78" ca="1">HYPERLINK("#"&amp;CELL("direccion",Tabla_471039!A74),"71")</f>
        <v>71</v>
      </c>
      <c r="S78" s="5" t="str" cm="1">
        <f t="array" aca="1" ref="S78" ca="1">HYPERLINK("#"&amp;CELL("direccion",Tabla_471067!A74),"71")</f>
        <v>71</v>
      </c>
      <c r="T78" s="5" t="str" cm="1">
        <f t="array" aca="1" ref="T78" ca="1">HYPERLINK("#"&amp;CELL("direccion",Tabla_471023!A74),"71")</f>
        <v>71</v>
      </c>
      <c r="U78" s="5" t="str" cm="1">
        <f t="array" aca="1" ref="U78" ca="1">HYPERLINK("#"&amp;CELL("direccion",Tabla_471047!A74),"71")</f>
        <v>71</v>
      </c>
      <c r="V78" s="5" t="str" cm="1">
        <f t="array" aca="1" ref="V78" ca="1">HYPERLINK("#"&amp;CELL("direccion",Tabla_471030!A74),"71")</f>
        <v>71</v>
      </c>
      <c r="W78" s="5" t="str" cm="1">
        <f t="array" aca="1" ref="W78" ca="1">HYPERLINK("#"&amp;CELL("direccion",Tabla_471041!A74),"71")</f>
        <v>71</v>
      </c>
      <c r="X78" s="5" t="str" cm="1">
        <f t="array" aca="1" ref="X78" ca="1">HYPERLINK("#"&amp;CELL("direccion",Tabla_471031!A74),"71")</f>
        <v>71</v>
      </c>
      <c r="Y78" s="5" t="str" cm="1">
        <f t="array" aca="1" ref="Y78" ca="1">HYPERLINK("#"&amp;CELL("direccion",Tabla_471032!A74),"71")</f>
        <v>71</v>
      </c>
      <c r="Z78" s="5" t="str" cm="1">
        <f t="array" aca="1" ref="Z78" ca="1">HYPERLINK("#"&amp;CELL("direccion",Tabla_471059!A74),"71")</f>
        <v>71</v>
      </c>
      <c r="AA78" s="5" t="str" cm="1">
        <f t="array" aca="1" ref="AA78" ca="1">HYPERLINK("#"&amp;CELL("direccion",Tabla_471071!A74),"71")</f>
        <v>71</v>
      </c>
      <c r="AB78" s="5" t="str" cm="1">
        <f t="array" aca="1" ref="AB78" ca="1">HYPERLINK("#"&amp;CELL("direccion",Tabla_471062!A74),"71")</f>
        <v>71</v>
      </c>
      <c r="AC78" s="5" t="str" cm="1">
        <f t="array" aca="1" ref="AC78" ca="1">HYPERLINK("#"&amp;CELL("direccion",Tabla_471074!A74),"71")</f>
        <v>71</v>
      </c>
      <c r="AD78" t="s">
        <v>213</v>
      </c>
      <c r="AE78" s="3">
        <v>45747</v>
      </c>
    </row>
    <row r="79" spans="1:31" x14ac:dyDescent="0.3">
      <c r="A79">
        <v>2025</v>
      </c>
      <c r="B79" s="3">
        <v>45658</v>
      </c>
      <c r="C79" s="3">
        <v>45747</v>
      </c>
      <c r="D79" t="s">
        <v>84</v>
      </c>
      <c r="E79">
        <v>169</v>
      </c>
      <c r="F79" t="s">
        <v>250</v>
      </c>
      <c r="G79" t="s">
        <v>250</v>
      </c>
      <c r="H79" t="s">
        <v>225</v>
      </c>
      <c r="I79" t="s">
        <v>438</v>
      </c>
      <c r="J79" t="s">
        <v>439</v>
      </c>
      <c r="K79" t="s">
        <v>440</v>
      </c>
      <c r="L79" t="s">
        <v>92</v>
      </c>
      <c r="M79">
        <v>11537</v>
      </c>
      <c r="N79" t="s">
        <v>212</v>
      </c>
      <c r="O79">
        <v>9402.81</v>
      </c>
      <c r="P79" t="s">
        <v>212</v>
      </c>
      <c r="Q79" s="5" t="str" cm="1">
        <f t="array" aca="1" ref="Q79" ca="1">HYPERLINK("#"&amp;CELL("direccion",Tabla_471065!A75),"72")</f>
        <v>72</v>
      </c>
      <c r="R79" s="5" t="str" cm="1">
        <f t="array" aca="1" ref="R79" ca="1">HYPERLINK("#"&amp;CELL("direccion",Tabla_471039!A75),"72")</f>
        <v>72</v>
      </c>
      <c r="S79" s="5" t="str" cm="1">
        <f t="array" aca="1" ref="S79" ca="1">HYPERLINK("#"&amp;CELL("direccion",Tabla_471067!A75),"72")</f>
        <v>72</v>
      </c>
      <c r="T79" s="5" t="str" cm="1">
        <f t="array" aca="1" ref="T79" ca="1">HYPERLINK("#"&amp;CELL("direccion",Tabla_471023!A75),"72")</f>
        <v>72</v>
      </c>
      <c r="U79" s="5" t="str" cm="1">
        <f t="array" aca="1" ref="U79" ca="1">HYPERLINK("#"&amp;CELL("direccion",Tabla_471047!A75),"72")</f>
        <v>72</v>
      </c>
      <c r="V79" s="5" t="str" cm="1">
        <f t="array" aca="1" ref="V79" ca="1">HYPERLINK("#"&amp;CELL("direccion",Tabla_471030!A75),"72")</f>
        <v>72</v>
      </c>
      <c r="W79" s="5" t="str" cm="1">
        <f t="array" aca="1" ref="W79" ca="1">HYPERLINK("#"&amp;CELL("direccion",Tabla_471041!A75),"72")</f>
        <v>72</v>
      </c>
      <c r="X79" s="5" t="str" cm="1">
        <f t="array" aca="1" ref="X79" ca="1">HYPERLINK("#"&amp;CELL("direccion",Tabla_471031!A75),"72")</f>
        <v>72</v>
      </c>
      <c r="Y79" s="5" t="str" cm="1">
        <f t="array" aca="1" ref="Y79" ca="1">HYPERLINK("#"&amp;CELL("direccion",Tabla_471032!A75),"72")</f>
        <v>72</v>
      </c>
      <c r="Z79" s="5" t="str" cm="1">
        <f t="array" aca="1" ref="Z79" ca="1">HYPERLINK("#"&amp;CELL("direccion",Tabla_471059!A75),"72")</f>
        <v>72</v>
      </c>
      <c r="AA79" s="5" t="str" cm="1">
        <f t="array" aca="1" ref="AA79" ca="1">HYPERLINK("#"&amp;CELL("direccion",Tabla_471071!A75),"72")</f>
        <v>72</v>
      </c>
      <c r="AB79" s="5" t="str" cm="1">
        <f t="array" aca="1" ref="AB79" ca="1">HYPERLINK("#"&amp;CELL("direccion",Tabla_471062!A75),"72")</f>
        <v>72</v>
      </c>
      <c r="AC79" s="5" t="str" cm="1">
        <f t="array" aca="1" ref="AC79" ca="1">HYPERLINK("#"&amp;CELL("direccion",Tabla_471074!A75),"72")</f>
        <v>72</v>
      </c>
      <c r="AD79" t="s">
        <v>213</v>
      </c>
      <c r="AE79" s="3">
        <v>45747</v>
      </c>
    </row>
    <row r="80" spans="1:31" x14ac:dyDescent="0.3">
      <c r="A80">
        <v>2025</v>
      </c>
      <c r="B80" s="3">
        <v>45658</v>
      </c>
      <c r="C80" s="3">
        <v>45747</v>
      </c>
      <c r="D80" t="s">
        <v>84</v>
      </c>
      <c r="E80">
        <v>169</v>
      </c>
      <c r="F80" t="s">
        <v>252</v>
      </c>
      <c r="G80" t="s">
        <v>252</v>
      </c>
      <c r="H80" t="s">
        <v>225</v>
      </c>
      <c r="I80" t="s">
        <v>441</v>
      </c>
      <c r="J80" t="s">
        <v>442</v>
      </c>
      <c r="K80" t="s">
        <v>338</v>
      </c>
      <c r="L80" t="s">
        <v>92</v>
      </c>
      <c r="M80">
        <v>11537</v>
      </c>
      <c r="N80" t="s">
        <v>212</v>
      </c>
      <c r="O80">
        <v>9402.81</v>
      </c>
      <c r="P80" t="s">
        <v>212</v>
      </c>
      <c r="Q80" s="5" t="str" cm="1">
        <f t="array" aca="1" ref="Q80" ca="1">HYPERLINK("#"&amp;CELL("direccion",Tabla_471065!A76),"73")</f>
        <v>73</v>
      </c>
      <c r="R80" s="5" t="str" cm="1">
        <f t="array" aca="1" ref="R80" ca="1">HYPERLINK("#"&amp;CELL("direccion",Tabla_471039!A76),"73")</f>
        <v>73</v>
      </c>
      <c r="S80" s="5" t="str" cm="1">
        <f t="array" aca="1" ref="S80" ca="1">HYPERLINK("#"&amp;CELL("direccion",Tabla_471067!A76),"73")</f>
        <v>73</v>
      </c>
      <c r="T80" s="5" t="str" cm="1">
        <f t="array" aca="1" ref="T80" ca="1">HYPERLINK("#"&amp;CELL("direccion",Tabla_471023!A76),"73")</f>
        <v>73</v>
      </c>
      <c r="U80" s="5" t="str" cm="1">
        <f t="array" aca="1" ref="U80" ca="1">HYPERLINK("#"&amp;CELL("direccion",Tabla_471047!A76),"73")</f>
        <v>73</v>
      </c>
      <c r="V80" s="5" t="str" cm="1">
        <f t="array" aca="1" ref="V80" ca="1">HYPERLINK("#"&amp;CELL("direccion",Tabla_471030!A76),"73")</f>
        <v>73</v>
      </c>
      <c r="W80" s="5" t="str" cm="1">
        <f t="array" aca="1" ref="W80" ca="1">HYPERLINK("#"&amp;CELL("direccion",Tabla_471041!A76),"73")</f>
        <v>73</v>
      </c>
      <c r="X80" s="5" t="str" cm="1">
        <f t="array" aca="1" ref="X80" ca="1">HYPERLINK("#"&amp;CELL("direccion",Tabla_471031!A76),"73")</f>
        <v>73</v>
      </c>
      <c r="Y80" s="5" t="str" cm="1">
        <f t="array" aca="1" ref="Y80" ca="1">HYPERLINK("#"&amp;CELL("direccion",Tabla_471032!A76),"73")</f>
        <v>73</v>
      </c>
      <c r="Z80" s="5" t="str" cm="1">
        <f t="array" aca="1" ref="Z80" ca="1">HYPERLINK("#"&amp;CELL("direccion",Tabla_471059!A76),"73")</f>
        <v>73</v>
      </c>
      <c r="AA80" s="5" t="str" cm="1">
        <f t="array" aca="1" ref="AA80" ca="1">HYPERLINK("#"&amp;CELL("direccion",Tabla_471071!A76),"73")</f>
        <v>73</v>
      </c>
      <c r="AB80" s="5" t="str" cm="1">
        <f t="array" aca="1" ref="AB80" ca="1">HYPERLINK("#"&amp;CELL("direccion",Tabla_471062!A76),"73")</f>
        <v>73</v>
      </c>
      <c r="AC80" s="5" t="str" cm="1">
        <f t="array" aca="1" ref="AC80" ca="1">HYPERLINK("#"&amp;CELL("direccion",Tabla_471074!A76),"73")</f>
        <v>73</v>
      </c>
      <c r="AD80" t="s">
        <v>213</v>
      </c>
      <c r="AE80" s="3">
        <v>45747</v>
      </c>
    </row>
    <row r="81" spans="1:31" x14ac:dyDescent="0.3">
      <c r="A81">
        <v>2025</v>
      </c>
      <c r="B81" s="3">
        <v>45658</v>
      </c>
      <c r="C81" s="3">
        <v>45747</v>
      </c>
      <c r="D81" t="s">
        <v>84</v>
      </c>
      <c r="E81">
        <v>169</v>
      </c>
      <c r="F81" t="s">
        <v>252</v>
      </c>
      <c r="G81" t="s">
        <v>252</v>
      </c>
      <c r="H81" t="s">
        <v>225</v>
      </c>
      <c r="I81" t="s">
        <v>443</v>
      </c>
      <c r="J81" t="s">
        <v>444</v>
      </c>
      <c r="K81" t="s">
        <v>445</v>
      </c>
      <c r="L81" t="s">
        <v>92</v>
      </c>
      <c r="M81">
        <v>10500</v>
      </c>
      <c r="N81" t="s">
        <v>212</v>
      </c>
      <c r="O81">
        <v>8609.76</v>
      </c>
      <c r="P81" t="s">
        <v>212</v>
      </c>
      <c r="Q81" s="5" t="str" cm="1">
        <f t="array" aca="1" ref="Q81" ca="1">HYPERLINK("#"&amp;CELL("direccion",Tabla_471065!A77),"74")</f>
        <v>74</v>
      </c>
      <c r="R81" s="5" t="str" cm="1">
        <f t="array" aca="1" ref="R81" ca="1">HYPERLINK("#"&amp;CELL("direccion",Tabla_471039!A77),"74")</f>
        <v>74</v>
      </c>
      <c r="S81" s="5" t="str" cm="1">
        <f t="array" aca="1" ref="S81" ca="1">HYPERLINK("#"&amp;CELL("direccion",Tabla_471067!A77),"74")</f>
        <v>74</v>
      </c>
      <c r="T81" s="5" t="str" cm="1">
        <f t="array" aca="1" ref="T81" ca="1">HYPERLINK("#"&amp;CELL("direccion",Tabla_471023!A77),"74")</f>
        <v>74</v>
      </c>
      <c r="U81" s="5" t="str" cm="1">
        <f t="array" aca="1" ref="U81" ca="1">HYPERLINK("#"&amp;CELL("direccion",Tabla_471047!A77),"74")</f>
        <v>74</v>
      </c>
      <c r="V81" s="5" t="str" cm="1">
        <f t="array" aca="1" ref="V81" ca="1">HYPERLINK("#"&amp;CELL("direccion",Tabla_471030!A77),"74")</f>
        <v>74</v>
      </c>
      <c r="W81" s="5" t="str" cm="1">
        <f t="array" aca="1" ref="W81" ca="1">HYPERLINK("#"&amp;CELL("direccion",Tabla_471041!A77),"74")</f>
        <v>74</v>
      </c>
      <c r="X81" s="5" t="str" cm="1">
        <f t="array" aca="1" ref="X81" ca="1">HYPERLINK("#"&amp;CELL("direccion",Tabla_471031!A77),"74")</f>
        <v>74</v>
      </c>
      <c r="Y81" s="5" t="str" cm="1">
        <f t="array" aca="1" ref="Y81" ca="1">HYPERLINK("#"&amp;CELL("direccion",Tabla_471032!A77),"74")</f>
        <v>74</v>
      </c>
      <c r="Z81" s="5" t="str" cm="1">
        <f t="array" aca="1" ref="Z81" ca="1">HYPERLINK("#"&amp;CELL("direccion",Tabla_471059!A77),"74")</f>
        <v>74</v>
      </c>
      <c r="AA81" s="5" t="str" cm="1">
        <f t="array" aca="1" ref="AA81" ca="1">HYPERLINK("#"&amp;CELL("direccion",Tabla_471071!A77),"74")</f>
        <v>74</v>
      </c>
      <c r="AB81" s="5" t="str" cm="1">
        <f t="array" aca="1" ref="AB81" ca="1">HYPERLINK("#"&amp;CELL("direccion",Tabla_471062!A77),"74")</f>
        <v>74</v>
      </c>
      <c r="AC81" s="5" t="str" cm="1">
        <f t="array" aca="1" ref="AC81" ca="1">HYPERLINK("#"&amp;CELL("direccion",Tabla_471074!A77),"74")</f>
        <v>74</v>
      </c>
      <c r="AD81" t="s">
        <v>213</v>
      </c>
      <c r="AE81" s="3">
        <v>45747</v>
      </c>
    </row>
    <row r="82" spans="1:31" x14ac:dyDescent="0.3">
      <c r="A82">
        <v>2025</v>
      </c>
      <c r="B82" s="3">
        <v>45658</v>
      </c>
      <c r="C82" s="3">
        <v>45747</v>
      </c>
      <c r="D82" t="s">
        <v>84</v>
      </c>
      <c r="E82">
        <v>169</v>
      </c>
      <c r="F82" t="s">
        <v>252</v>
      </c>
      <c r="G82" t="s">
        <v>252</v>
      </c>
      <c r="H82" t="s">
        <v>225</v>
      </c>
      <c r="I82" t="s">
        <v>370</v>
      </c>
      <c r="J82" t="s">
        <v>446</v>
      </c>
      <c r="K82" t="s">
        <v>447</v>
      </c>
      <c r="L82" t="s">
        <v>92</v>
      </c>
      <c r="M82">
        <v>10500</v>
      </c>
      <c r="N82" t="s">
        <v>212</v>
      </c>
      <c r="O82">
        <v>8609.76</v>
      </c>
      <c r="P82" t="s">
        <v>212</v>
      </c>
      <c r="Q82" s="5" t="str" cm="1">
        <f t="array" aca="1" ref="Q82" ca="1">HYPERLINK("#"&amp;CELL("direccion",Tabla_471065!A78),"75")</f>
        <v>75</v>
      </c>
      <c r="R82" s="5" t="str" cm="1">
        <f t="array" aca="1" ref="R82" ca="1">HYPERLINK("#"&amp;CELL("direccion",Tabla_471039!A78),"75")</f>
        <v>75</v>
      </c>
      <c r="S82" s="5" t="str" cm="1">
        <f t="array" aca="1" ref="S82" ca="1">HYPERLINK("#"&amp;CELL("direccion",Tabla_471067!A78),"75")</f>
        <v>75</v>
      </c>
      <c r="T82" s="5" t="str" cm="1">
        <f t="array" aca="1" ref="T82" ca="1">HYPERLINK("#"&amp;CELL("direccion",Tabla_471023!A78),"75")</f>
        <v>75</v>
      </c>
      <c r="U82" s="5" t="str" cm="1">
        <f t="array" aca="1" ref="U82" ca="1">HYPERLINK("#"&amp;CELL("direccion",Tabla_471047!A78),"75")</f>
        <v>75</v>
      </c>
      <c r="V82" s="5" t="str" cm="1">
        <f t="array" aca="1" ref="V82" ca="1">HYPERLINK("#"&amp;CELL("direccion",Tabla_471030!A78),"75")</f>
        <v>75</v>
      </c>
      <c r="W82" s="5" t="str" cm="1">
        <f t="array" aca="1" ref="W82" ca="1">HYPERLINK("#"&amp;CELL("direccion",Tabla_471041!A78),"75")</f>
        <v>75</v>
      </c>
      <c r="X82" s="5" t="str" cm="1">
        <f t="array" aca="1" ref="X82" ca="1">HYPERLINK("#"&amp;CELL("direccion",Tabla_471031!A78),"75")</f>
        <v>75</v>
      </c>
      <c r="Y82" s="5" t="str" cm="1">
        <f t="array" aca="1" ref="Y82" ca="1">HYPERLINK("#"&amp;CELL("direccion",Tabla_471032!A78),"75")</f>
        <v>75</v>
      </c>
      <c r="Z82" s="5" t="str" cm="1">
        <f t="array" aca="1" ref="Z82" ca="1">HYPERLINK("#"&amp;CELL("direccion",Tabla_471059!A78),"75")</f>
        <v>75</v>
      </c>
      <c r="AA82" s="5" t="str" cm="1">
        <f t="array" aca="1" ref="AA82" ca="1">HYPERLINK("#"&amp;CELL("direccion",Tabla_471071!A78),"75")</f>
        <v>75</v>
      </c>
      <c r="AB82" s="5" t="str" cm="1">
        <f t="array" aca="1" ref="AB82" ca="1">HYPERLINK("#"&amp;CELL("direccion",Tabla_471062!A78),"75")</f>
        <v>75</v>
      </c>
      <c r="AC82" s="5" t="str" cm="1">
        <f t="array" aca="1" ref="AC82" ca="1">HYPERLINK("#"&amp;CELL("direccion",Tabla_471074!A78),"75")</f>
        <v>75</v>
      </c>
      <c r="AD82" t="s">
        <v>213</v>
      </c>
      <c r="AE82" s="3">
        <v>45747</v>
      </c>
    </row>
    <row r="83" spans="1:31" x14ac:dyDescent="0.3">
      <c r="A83">
        <v>2025</v>
      </c>
      <c r="B83" s="3">
        <v>45658</v>
      </c>
      <c r="C83" s="3">
        <v>45747</v>
      </c>
      <c r="D83" t="s">
        <v>84</v>
      </c>
      <c r="E83">
        <v>169</v>
      </c>
      <c r="F83" t="s">
        <v>252</v>
      </c>
      <c r="G83" t="s">
        <v>252</v>
      </c>
      <c r="H83" t="s">
        <v>225</v>
      </c>
      <c r="I83" t="s">
        <v>448</v>
      </c>
      <c r="J83" t="s">
        <v>449</v>
      </c>
      <c r="K83" t="s">
        <v>450</v>
      </c>
      <c r="L83" t="s">
        <v>91</v>
      </c>
      <c r="M83">
        <v>10500</v>
      </c>
      <c r="N83" t="s">
        <v>212</v>
      </c>
      <c r="O83">
        <v>8609.76</v>
      </c>
      <c r="P83" t="s">
        <v>212</v>
      </c>
      <c r="Q83" s="5" t="str" cm="1">
        <f t="array" aca="1" ref="Q83" ca="1">HYPERLINK("#"&amp;CELL("direccion",Tabla_471065!A79),"76")</f>
        <v>76</v>
      </c>
      <c r="R83" s="5" t="str" cm="1">
        <f t="array" aca="1" ref="R83" ca="1">HYPERLINK("#"&amp;CELL("direccion",Tabla_471039!A79),"76")</f>
        <v>76</v>
      </c>
      <c r="S83" s="5" t="str" cm="1">
        <f t="array" aca="1" ref="S83" ca="1">HYPERLINK("#"&amp;CELL("direccion",Tabla_471067!A79),"76")</f>
        <v>76</v>
      </c>
      <c r="T83" s="5" t="str" cm="1">
        <f t="array" aca="1" ref="T83" ca="1">HYPERLINK("#"&amp;CELL("direccion",Tabla_471023!A79),"76")</f>
        <v>76</v>
      </c>
      <c r="U83" s="5" t="str" cm="1">
        <f t="array" aca="1" ref="U83" ca="1">HYPERLINK("#"&amp;CELL("direccion",Tabla_471047!A79),"76")</f>
        <v>76</v>
      </c>
      <c r="V83" s="5" t="str" cm="1">
        <f t="array" aca="1" ref="V83" ca="1">HYPERLINK("#"&amp;CELL("direccion",Tabla_471030!A79),"76")</f>
        <v>76</v>
      </c>
      <c r="W83" s="5" t="str" cm="1">
        <f t="array" aca="1" ref="W83" ca="1">HYPERLINK("#"&amp;CELL("direccion",Tabla_471041!A79),"76")</f>
        <v>76</v>
      </c>
      <c r="X83" s="5" t="str" cm="1">
        <f t="array" aca="1" ref="X83" ca="1">HYPERLINK("#"&amp;CELL("direccion",Tabla_471031!A79),"76")</f>
        <v>76</v>
      </c>
      <c r="Y83" s="5" t="str" cm="1">
        <f t="array" aca="1" ref="Y83" ca="1">HYPERLINK("#"&amp;CELL("direccion",Tabla_471032!A79),"76")</f>
        <v>76</v>
      </c>
      <c r="Z83" s="5" t="str" cm="1">
        <f t="array" aca="1" ref="Z83" ca="1">HYPERLINK("#"&amp;CELL("direccion",Tabla_471059!A79),"76")</f>
        <v>76</v>
      </c>
      <c r="AA83" s="5" t="str" cm="1">
        <f t="array" aca="1" ref="AA83" ca="1">HYPERLINK("#"&amp;CELL("direccion",Tabla_471071!A79),"76")</f>
        <v>76</v>
      </c>
      <c r="AB83" s="5" t="str" cm="1">
        <f t="array" aca="1" ref="AB83" ca="1">HYPERLINK("#"&amp;CELL("direccion",Tabla_471062!A79),"76")</f>
        <v>76</v>
      </c>
      <c r="AC83" s="5" t="str" cm="1">
        <f t="array" aca="1" ref="AC83" ca="1">HYPERLINK("#"&amp;CELL("direccion",Tabla_471074!A79),"76")</f>
        <v>76</v>
      </c>
      <c r="AD83" t="s">
        <v>213</v>
      </c>
      <c r="AE83" s="3">
        <v>45747</v>
      </c>
    </row>
    <row r="84" spans="1:31" x14ac:dyDescent="0.3">
      <c r="A84">
        <v>2025</v>
      </c>
      <c r="B84" s="3">
        <v>45658</v>
      </c>
      <c r="C84" s="3">
        <v>45747</v>
      </c>
      <c r="D84" t="s">
        <v>84</v>
      </c>
      <c r="E84">
        <v>169</v>
      </c>
      <c r="F84" t="s">
        <v>252</v>
      </c>
      <c r="G84" t="s">
        <v>252</v>
      </c>
      <c r="H84" t="s">
        <v>225</v>
      </c>
      <c r="I84" t="s">
        <v>451</v>
      </c>
      <c r="J84" t="s">
        <v>449</v>
      </c>
      <c r="K84" t="s">
        <v>452</v>
      </c>
      <c r="L84" t="s">
        <v>92</v>
      </c>
      <c r="M84">
        <v>10500</v>
      </c>
      <c r="N84" t="s">
        <v>212</v>
      </c>
      <c r="O84">
        <v>8609.76</v>
      </c>
      <c r="P84" t="s">
        <v>212</v>
      </c>
      <c r="Q84" s="5" t="str" cm="1">
        <f t="array" aca="1" ref="Q84" ca="1">HYPERLINK("#"&amp;CELL("direccion",Tabla_471065!A80),"77")</f>
        <v>77</v>
      </c>
      <c r="R84" s="5" t="str" cm="1">
        <f t="array" aca="1" ref="R84" ca="1">HYPERLINK("#"&amp;CELL("direccion",Tabla_471039!A80),"77")</f>
        <v>77</v>
      </c>
      <c r="S84" s="5" t="str" cm="1">
        <f t="array" aca="1" ref="S84" ca="1">HYPERLINK("#"&amp;CELL("direccion",Tabla_471067!A80),"77")</f>
        <v>77</v>
      </c>
      <c r="T84" s="5" t="str" cm="1">
        <f t="array" aca="1" ref="T84" ca="1">HYPERLINK("#"&amp;CELL("direccion",Tabla_471023!A80),"77")</f>
        <v>77</v>
      </c>
      <c r="U84" s="5" t="str" cm="1">
        <f t="array" aca="1" ref="U84" ca="1">HYPERLINK("#"&amp;CELL("direccion",Tabla_471047!A80),"77")</f>
        <v>77</v>
      </c>
      <c r="V84" s="5" t="str" cm="1">
        <f t="array" aca="1" ref="V84" ca="1">HYPERLINK("#"&amp;CELL("direccion",Tabla_471030!A80),"77")</f>
        <v>77</v>
      </c>
      <c r="W84" s="5" t="str" cm="1">
        <f t="array" aca="1" ref="W84" ca="1">HYPERLINK("#"&amp;CELL("direccion",Tabla_471041!A80),"77")</f>
        <v>77</v>
      </c>
      <c r="X84" s="5" t="str" cm="1">
        <f t="array" aca="1" ref="X84" ca="1">HYPERLINK("#"&amp;CELL("direccion",Tabla_471031!A80),"77")</f>
        <v>77</v>
      </c>
      <c r="Y84" s="5" t="str" cm="1">
        <f t="array" aca="1" ref="Y84" ca="1">HYPERLINK("#"&amp;CELL("direccion",Tabla_471032!A80),"77")</f>
        <v>77</v>
      </c>
      <c r="Z84" s="5" t="str" cm="1">
        <f t="array" aca="1" ref="Z84" ca="1">HYPERLINK("#"&amp;CELL("direccion",Tabla_471059!A80),"77")</f>
        <v>77</v>
      </c>
      <c r="AA84" s="5" t="str" cm="1">
        <f t="array" aca="1" ref="AA84" ca="1">HYPERLINK("#"&amp;CELL("direccion",Tabla_471071!A80),"77")</f>
        <v>77</v>
      </c>
      <c r="AB84" s="5" t="str" cm="1">
        <f t="array" aca="1" ref="AB84" ca="1">HYPERLINK("#"&amp;CELL("direccion",Tabla_471062!A80),"77")</f>
        <v>77</v>
      </c>
      <c r="AC84" s="5" t="str" cm="1">
        <f t="array" aca="1" ref="AC84" ca="1">HYPERLINK("#"&amp;CELL("direccion",Tabla_471074!A80),"77")</f>
        <v>77</v>
      </c>
      <c r="AD84" t="s">
        <v>213</v>
      </c>
      <c r="AE84" s="3">
        <v>45747</v>
      </c>
    </row>
    <row r="85" spans="1:31" x14ac:dyDescent="0.3">
      <c r="A85">
        <v>2025</v>
      </c>
      <c r="B85" s="3">
        <v>45658</v>
      </c>
      <c r="C85" s="3">
        <v>45747</v>
      </c>
      <c r="D85" t="s">
        <v>84</v>
      </c>
      <c r="E85">
        <v>169</v>
      </c>
      <c r="F85" t="s">
        <v>253</v>
      </c>
      <c r="G85" t="s">
        <v>253</v>
      </c>
      <c r="H85" t="s">
        <v>225</v>
      </c>
      <c r="I85" t="s">
        <v>453</v>
      </c>
      <c r="J85" t="s">
        <v>454</v>
      </c>
      <c r="K85" t="s">
        <v>406</v>
      </c>
      <c r="L85" t="s">
        <v>91</v>
      </c>
      <c r="M85">
        <v>10500</v>
      </c>
      <c r="N85" t="s">
        <v>212</v>
      </c>
      <c r="O85">
        <v>8609.76</v>
      </c>
      <c r="P85" t="s">
        <v>212</v>
      </c>
      <c r="Q85" s="5" t="str" cm="1">
        <f t="array" aca="1" ref="Q85" ca="1">HYPERLINK("#"&amp;CELL("direccion",Tabla_471065!A81),"78")</f>
        <v>78</v>
      </c>
      <c r="R85" s="5" t="str" cm="1">
        <f t="array" aca="1" ref="R85" ca="1">HYPERLINK("#"&amp;CELL("direccion",Tabla_471039!A81),"78")</f>
        <v>78</v>
      </c>
      <c r="S85" s="5" t="str" cm="1">
        <f t="array" aca="1" ref="S85" ca="1">HYPERLINK("#"&amp;CELL("direccion",Tabla_471067!A81),"78")</f>
        <v>78</v>
      </c>
      <c r="T85" s="5" t="str" cm="1">
        <f t="array" aca="1" ref="T85" ca="1">HYPERLINK("#"&amp;CELL("direccion",Tabla_471023!A81),"78")</f>
        <v>78</v>
      </c>
      <c r="U85" s="5" t="str" cm="1">
        <f t="array" aca="1" ref="U85" ca="1">HYPERLINK("#"&amp;CELL("direccion",Tabla_471047!A81),"78")</f>
        <v>78</v>
      </c>
      <c r="V85" s="5" t="str" cm="1">
        <f t="array" aca="1" ref="V85" ca="1">HYPERLINK("#"&amp;CELL("direccion",Tabla_471030!A81),"78")</f>
        <v>78</v>
      </c>
      <c r="W85" s="5" t="str" cm="1">
        <f t="array" aca="1" ref="W85" ca="1">HYPERLINK("#"&amp;CELL("direccion",Tabla_471041!A81),"78")</f>
        <v>78</v>
      </c>
      <c r="X85" s="5" t="str" cm="1">
        <f t="array" aca="1" ref="X85" ca="1">HYPERLINK("#"&amp;CELL("direccion",Tabla_471031!A81),"78")</f>
        <v>78</v>
      </c>
      <c r="Y85" s="5" t="str" cm="1">
        <f t="array" aca="1" ref="Y85" ca="1">HYPERLINK("#"&amp;CELL("direccion",Tabla_471032!A81),"78")</f>
        <v>78</v>
      </c>
      <c r="Z85" s="5" t="str" cm="1">
        <f t="array" aca="1" ref="Z85" ca="1">HYPERLINK("#"&amp;CELL("direccion",Tabla_471059!A81),"78")</f>
        <v>78</v>
      </c>
      <c r="AA85" s="5" t="str" cm="1">
        <f t="array" aca="1" ref="AA85" ca="1">HYPERLINK("#"&amp;CELL("direccion",Tabla_471071!A81),"78")</f>
        <v>78</v>
      </c>
      <c r="AB85" s="5" t="str" cm="1">
        <f t="array" aca="1" ref="AB85" ca="1">HYPERLINK("#"&amp;CELL("direccion",Tabla_471062!A81),"78")</f>
        <v>78</v>
      </c>
      <c r="AC85" s="5" t="str" cm="1">
        <f t="array" aca="1" ref="AC85" ca="1">HYPERLINK("#"&amp;CELL("direccion",Tabla_471074!A81),"78")</f>
        <v>78</v>
      </c>
      <c r="AD85" t="s">
        <v>213</v>
      </c>
      <c r="AE85" s="3">
        <v>45747</v>
      </c>
    </row>
    <row r="86" spans="1:31" x14ac:dyDescent="0.3">
      <c r="A86">
        <v>2025</v>
      </c>
      <c r="B86" s="3">
        <v>45658</v>
      </c>
      <c r="C86" s="3">
        <v>45747</v>
      </c>
      <c r="D86" t="s">
        <v>84</v>
      </c>
      <c r="E86">
        <v>169</v>
      </c>
      <c r="F86" t="s">
        <v>250</v>
      </c>
      <c r="G86" t="s">
        <v>250</v>
      </c>
      <c r="H86" t="s">
        <v>225</v>
      </c>
      <c r="I86" t="s">
        <v>455</v>
      </c>
      <c r="J86" t="s">
        <v>407</v>
      </c>
      <c r="K86" t="s">
        <v>395</v>
      </c>
      <c r="L86" t="s">
        <v>91</v>
      </c>
      <c r="M86">
        <v>10500</v>
      </c>
      <c r="N86" t="s">
        <v>212</v>
      </c>
      <c r="O86">
        <v>8609.76</v>
      </c>
      <c r="P86" t="s">
        <v>212</v>
      </c>
      <c r="Q86" s="5" t="str" cm="1">
        <f t="array" aca="1" ref="Q86" ca="1">HYPERLINK("#"&amp;CELL("direccion",Tabla_471065!A82),"79")</f>
        <v>79</v>
      </c>
      <c r="R86" s="5" t="str" cm="1">
        <f t="array" aca="1" ref="R86" ca="1">HYPERLINK("#"&amp;CELL("direccion",Tabla_471039!A82),"79")</f>
        <v>79</v>
      </c>
      <c r="S86" s="5" t="str" cm="1">
        <f t="array" aca="1" ref="S86" ca="1">HYPERLINK("#"&amp;CELL("direccion",Tabla_471067!A82),"79")</f>
        <v>79</v>
      </c>
      <c r="T86" s="5" t="str" cm="1">
        <f t="array" aca="1" ref="T86" ca="1">HYPERLINK("#"&amp;CELL("direccion",Tabla_471023!A82),"79")</f>
        <v>79</v>
      </c>
      <c r="U86" s="5" t="str" cm="1">
        <f t="array" aca="1" ref="U86" ca="1">HYPERLINK("#"&amp;CELL("direccion",Tabla_471047!A82),"79")</f>
        <v>79</v>
      </c>
      <c r="V86" s="5" t="str" cm="1">
        <f t="array" aca="1" ref="V86" ca="1">HYPERLINK("#"&amp;CELL("direccion",Tabla_471030!A82),"79")</f>
        <v>79</v>
      </c>
      <c r="W86" s="5" t="str" cm="1">
        <f t="array" aca="1" ref="W86" ca="1">HYPERLINK("#"&amp;CELL("direccion",Tabla_471041!A82),"79")</f>
        <v>79</v>
      </c>
      <c r="X86" s="5" t="str" cm="1">
        <f t="array" aca="1" ref="X86" ca="1">HYPERLINK("#"&amp;CELL("direccion",Tabla_471031!A82),"79")</f>
        <v>79</v>
      </c>
      <c r="Y86" s="5" t="str" cm="1">
        <f t="array" aca="1" ref="Y86" ca="1">HYPERLINK("#"&amp;CELL("direccion",Tabla_471032!A82),"79")</f>
        <v>79</v>
      </c>
      <c r="Z86" s="5" t="str" cm="1">
        <f t="array" aca="1" ref="Z86" ca="1">HYPERLINK("#"&amp;CELL("direccion",Tabla_471059!A82),"79")</f>
        <v>79</v>
      </c>
      <c r="AA86" s="5" t="str" cm="1">
        <f t="array" aca="1" ref="AA86" ca="1">HYPERLINK("#"&amp;CELL("direccion",Tabla_471071!A82),"79")</f>
        <v>79</v>
      </c>
      <c r="AB86" s="5" t="str" cm="1">
        <f t="array" aca="1" ref="AB86" ca="1">HYPERLINK("#"&amp;CELL("direccion",Tabla_471062!A82),"79")</f>
        <v>79</v>
      </c>
      <c r="AC86" s="5" t="str" cm="1">
        <f t="array" aca="1" ref="AC86" ca="1">HYPERLINK("#"&amp;CELL("direccion",Tabla_471074!A82),"79")</f>
        <v>79</v>
      </c>
      <c r="AD86" t="s">
        <v>213</v>
      </c>
      <c r="AE86" s="3">
        <v>45747</v>
      </c>
    </row>
    <row r="87" spans="1:31" x14ac:dyDescent="0.3">
      <c r="A87">
        <v>2025</v>
      </c>
      <c r="B87" s="3">
        <v>45658</v>
      </c>
      <c r="C87" s="3">
        <v>45747</v>
      </c>
      <c r="D87" t="s">
        <v>84</v>
      </c>
      <c r="E87">
        <v>169</v>
      </c>
      <c r="F87" t="s">
        <v>252</v>
      </c>
      <c r="G87" t="s">
        <v>252</v>
      </c>
      <c r="H87" t="s">
        <v>225</v>
      </c>
      <c r="I87" t="s">
        <v>456</v>
      </c>
      <c r="J87" t="s">
        <v>457</v>
      </c>
      <c r="K87" t="s">
        <v>458</v>
      </c>
      <c r="L87" t="s">
        <v>92</v>
      </c>
      <c r="M87">
        <v>10500</v>
      </c>
      <c r="N87" t="s">
        <v>212</v>
      </c>
      <c r="O87">
        <v>8609.76</v>
      </c>
      <c r="P87" t="s">
        <v>212</v>
      </c>
      <c r="Q87" s="5" t="str" cm="1">
        <f t="array" aca="1" ref="Q87" ca="1">HYPERLINK("#"&amp;CELL("direccion",Tabla_471065!A83),"80")</f>
        <v>80</v>
      </c>
      <c r="R87" s="5" t="str" cm="1">
        <f t="array" aca="1" ref="R87" ca="1">HYPERLINK("#"&amp;CELL("direccion",Tabla_471039!A83),"80")</f>
        <v>80</v>
      </c>
      <c r="S87" s="5" t="str" cm="1">
        <f t="array" aca="1" ref="S87" ca="1">HYPERLINK("#"&amp;CELL("direccion",Tabla_471067!A83),"80")</f>
        <v>80</v>
      </c>
      <c r="T87" s="5" t="str" cm="1">
        <f t="array" aca="1" ref="T87" ca="1">HYPERLINK("#"&amp;CELL("direccion",Tabla_471023!A83),"80")</f>
        <v>80</v>
      </c>
      <c r="U87" s="5" t="str" cm="1">
        <f t="array" aca="1" ref="U87" ca="1">HYPERLINK("#"&amp;CELL("direccion",Tabla_471047!A83),"80")</f>
        <v>80</v>
      </c>
      <c r="V87" s="5" t="str" cm="1">
        <f t="array" aca="1" ref="V87" ca="1">HYPERLINK("#"&amp;CELL("direccion",Tabla_471030!A83),"80")</f>
        <v>80</v>
      </c>
      <c r="W87" s="5" t="str" cm="1">
        <f t="array" aca="1" ref="W87" ca="1">HYPERLINK("#"&amp;CELL("direccion",Tabla_471041!A83),"80")</f>
        <v>80</v>
      </c>
      <c r="X87" s="5" t="str" cm="1">
        <f t="array" aca="1" ref="X87" ca="1">HYPERLINK("#"&amp;CELL("direccion",Tabla_471031!A83),"80")</f>
        <v>80</v>
      </c>
      <c r="Y87" s="5" t="str" cm="1">
        <f t="array" aca="1" ref="Y87" ca="1">HYPERLINK("#"&amp;CELL("direccion",Tabla_471032!A83),"80")</f>
        <v>80</v>
      </c>
      <c r="Z87" s="5" t="str" cm="1">
        <f t="array" aca="1" ref="Z87" ca="1">HYPERLINK("#"&amp;CELL("direccion",Tabla_471059!A83),"80")</f>
        <v>80</v>
      </c>
      <c r="AA87" s="5" t="str" cm="1">
        <f t="array" aca="1" ref="AA87" ca="1">HYPERLINK("#"&amp;CELL("direccion",Tabla_471071!A83),"80")</f>
        <v>80</v>
      </c>
      <c r="AB87" s="5" t="str" cm="1">
        <f t="array" aca="1" ref="AB87" ca="1">HYPERLINK("#"&amp;CELL("direccion",Tabla_471062!A83),"80")</f>
        <v>80</v>
      </c>
      <c r="AC87" s="5" t="str" cm="1">
        <f t="array" aca="1" ref="AC87" ca="1">HYPERLINK("#"&amp;CELL("direccion",Tabla_471074!A83),"80")</f>
        <v>80</v>
      </c>
      <c r="AD87" t="s">
        <v>213</v>
      </c>
      <c r="AE87" s="3">
        <v>45747</v>
      </c>
    </row>
    <row r="88" spans="1:31" x14ac:dyDescent="0.3">
      <c r="A88">
        <v>2025</v>
      </c>
      <c r="B88" s="3">
        <v>45658</v>
      </c>
      <c r="C88" s="3">
        <v>45747</v>
      </c>
      <c r="D88" t="s">
        <v>84</v>
      </c>
      <c r="E88">
        <v>169</v>
      </c>
      <c r="F88" t="s">
        <v>249</v>
      </c>
      <c r="G88" t="s">
        <v>249</v>
      </c>
      <c r="H88" t="s">
        <v>225</v>
      </c>
      <c r="I88" t="s">
        <v>459</v>
      </c>
      <c r="J88" t="s">
        <v>328</v>
      </c>
      <c r="K88" t="s">
        <v>338</v>
      </c>
      <c r="L88" t="s">
        <v>92</v>
      </c>
      <c r="M88">
        <v>10500</v>
      </c>
      <c r="N88" t="s">
        <v>212</v>
      </c>
      <c r="O88">
        <v>8609.76</v>
      </c>
      <c r="P88" t="s">
        <v>212</v>
      </c>
      <c r="Q88" s="5" t="str" cm="1">
        <f t="array" aca="1" ref="Q88" ca="1">HYPERLINK("#"&amp;CELL("direccion",Tabla_471065!A84),"81")</f>
        <v>81</v>
      </c>
      <c r="R88" s="5" t="str" cm="1">
        <f t="array" aca="1" ref="R88" ca="1">HYPERLINK("#"&amp;CELL("direccion",Tabla_471039!A84),"81")</f>
        <v>81</v>
      </c>
      <c r="S88" s="5" t="str" cm="1">
        <f t="array" aca="1" ref="S88" ca="1">HYPERLINK("#"&amp;CELL("direccion",Tabla_471067!A84),"81")</f>
        <v>81</v>
      </c>
      <c r="T88" s="5" t="str" cm="1">
        <f t="array" aca="1" ref="T88" ca="1">HYPERLINK("#"&amp;CELL("direccion",Tabla_471023!A84),"81")</f>
        <v>81</v>
      </c>
      <c r="U88" s="5" t="str" cm="1">
        <f t="array" aca="1" ref="U88" ca="1">HYPERLINK("#"&amp;CELL("direccion",Tabla_471047!A84),"81")</f>
        <v>81</v>
      </c>
      <c r="V88" s="5" t="str" cm="1">
        <f t="array" aca="1" ref="V88" ca="1">HYPERLINK("#"&amp;CELL("direccion",Tabla_471030!A84),"81")</f>
        <v>81</v>
      </c>
      <c r="W88" s="5" t="str" cm="1">
        <f t="array" aca="1" ref="W88" ca="1">HYPERLINK("#"&amp;CELL("direccion",Tabla_471041!A84),"81")</f>
        <v>81</v>
      </c>
      <c r="X88" s="5" t="str" cm="1">
        <f t="array" aca="1" ref="X88" ca="1">HYPERLINK("#"&amp;CELL("direccion",Tabla_471031!A84),"81")</f>
        <v>81</v>
      </c>
      <c r="Y88" s="5" t="str" cm="1">
        <f t="array" aca="1" ref="Y88" ca="1">HYPERLINK("#"&amp;CELL("direccion",Tabla_471032!A84),"81")</f>
        <v>81</v>
      </c>
      <c r="Z88" s="5" t="str" cm="1">
        <f t="array" aca="1" ref="Z88" ca="1">HYPERLINK("#"&amp;CELL("direccion",Tabla_471059!A84),"81")</f>
        <v>81</v>
      </c>
      <c r="AA88" s="5" t="str" cm="1">
        <f t="array" aca="1" ref="AA88" ca="1">HYPERLINK("#"&amp;CELL("direccion",Tabla_471071!A84),"81")</f>
        <v>81</v>
      </c>
      <c r="AB88" s="5" t="str" cm="1">
        <f t="array" aca="1" ref="AB88" ca="1">HYPERLINK("#"&amp;CELL("direccion",Tabla_471062!A84),"81")</f>
        <v>81</v>
      </c>
      <c r="AC88" s="5" t="str" cm="1">
        <f t="array" aca="1" ref="AC88" ca="1">HYPERLINK("#"&amp;CELL("direccion",Tabla_471074!A84),"81")</f>
        <v>81</v>
      </c>
      <c r="AD88" t="s">
        <v>213</v>
      </c>
      <c r="AE88" s="3">
        <v>45747</v>
      </c>
    </row>
    <row r="89" spans="1:31" x14ac:dyDescent="0.3">
      <c r="A89">
        <v>2025</v>
      </c>
      <c r="B89" s="3">
        <v>45658</v>
      </c>
      <c r="C89" s="3">
        <v>45747</v>
      </c>
      <c r="D89" t="s">
        <v>84</v>
      </c>
      <c r="E89">
        <v>160</v>
      </c>
      <c r="F89" t="s">
        <v>251</v>
      </c>
      <c r="G89" t="s">
        <v>251</v>
      </c>
      <c r="H89" t="s">
        <v>225</v>
      </c>
      <c r="I89" t="s">
        <v>460</v>
      </c>
      <c r="J89" t="s">
        <v>461</v>
      </c>
      <c r="K89" t="s">
        <v>431</v>
      </c>
      <c r="L89" t="s">
        <v>91</v>
      </c>
      <c r="M89">
        <v>10500</v>
      </c>
      <c r="N89" t="s">
        <v>212</v>
      </c>
      <c r="O89">
        <v>8609.76</v>
      </c>
      <c r="P89" t="s">
        <v>212</v>
      </c>
      <c r="Q89" s="5" t="str" cm="1">
        <f t="array" aca="1" ref="Q89" ca="1">HYPERLINK("#"&amp;CELL("direccion",Tabla_471065!A85),"82")</f>
        <v>82</v>
      </c>
      <c r="R89" s="5" t="str" cm="1">
        <f t="array" aca="1" ref="R89" ca="1">HYPERLINK("#"&amp;CELL("direccion",Tabla_471039!A85),"82")</f>
        <v>82</v>
      </c>
      <c r="S89" s="5" t="str" cm="1">
        <f t="array" aca="1" ref="S89" ca="1">HYPERLINK("#"&amp;CELL("direccion",Tabla_471067!A85),"82")</f>
        <v>82</v>
      </c>
      <c r="T89" s="5" t="str" cm="1">
        <f t="array" aca="1" ref="T89" ca="1">HYPERLINK("#"&amp;CELL("direccion",Tabla_471023!A85),"82")</f>
        <v>82</v>
      </c>
      <c r="U89" s="5" t="str" cm="1">
        <f t="array" aca="1" ref="U89" ca="1">HYPERLINK("#"&amp;CELL("direccion",Tabla_471047!A85),"82")</f>
        <v>82</v>
      </c>
      <c r="V89" s="5" t="str" cm="1">
        <f t="array" aca="1" ref="V89" ca="1">HYPERLINK("#"&amp;CELL("direccion",Tabla_471030!A85),"82")</f>
        <v>82</v>
      </c>
      <c r="W89" s="5" t="str" cm="1">
        <f t="array" aca="1" ref="W89" ca="1">HYPERLINK("#"&amp;CELL("direccion",Tabla_471041!A85),"82")</f>
        <v>82</v>
      </c>
      <c r="X89" s="5" t="str" cm="1">
        <f t="array" aca="1" ref="X89" ca="1">HYPERLINK("#"&amp;CELL("direccion",Tabla_471031!A85),"82")</f>
        <v>82</v>
      </c>
      <c r="Y89" s="5" t="str" cm="1">
        <f t="array" aca="1" ref="Y89" ca="1">HYPERLINK("#"&amp;CELL("direccion",Tabla_471032!A85),"82")</f>
        <v>82</v>
      </c>
      <c r="Z89" s="5" t="str" cm="1">
        <f t="array" aca="1" ref="Z89" ca="1">HYPERLINK("#"&amp;CELL("direccion",Tabla_471059!A85),"82")</f>
        <v>82</v>
      </c>
      <c r="AA89" s="5" t="str" cm="1">
        <f t="array" aca="1" ref="AA89" ca="1">HYPERLINK("#"&amp;CELL("direccion",Tabla_471071!A85),"82")</f>
        <v>82</v>
      </c>
      <c r="AB89" s="5" t="str" cm="1">
        <f t="array" aca="1" ref="AB89" ca="1">HYPERLINK("#"&amp;CELL("direccion",Tabla_471062!A85),"82")</f>
        <v>82</v>
      </c>
      <c r="AC89" s="5" t="str" cm="1">
        <f t="array" aca="1" ref="AC89" ca="1">HYPERLINK("#"&amp;CELL("direccion",Tabla_471074!A85),"82")</f>
        <v>82</v>
      </c>
      <c r="AD89" t="s">
        <v>213</v>
      </c>
      <c r="AE89" s="3">
        <v>45747</v>
      </c>
    </row>
    <row r="90" spans="1:31" x14ac:dyDescent="0.3">
      <c r="A90">
        <v>2025</v>
      </c>
      <c r="B90" s="3">
        <v>45658</v>
      </c>
      <c r="C90" s="3">
        <v>45747</v>
      </c>
      <c r="D90" t="s">
        <v>84</v>
      </c>
      <c r="E90">
        <v>160</v>
      </c>
      <c r="F90" t="s">
        <v>251</v>
      </c>
      <c r="G90" t="s">
        <v>251</v>
      </c>
      <c r="H90" t="s">
        <v>225</v>
      </c>
      <c r="I90" t="s">
        <v>462</v>
      </c>
      <c r="J90" t="s">
        <v>296</v>
      </c>
      <c r="K90" t="s">
        <v>319</v>
      </c>
      <c r="L90" t="s">
        <v>91</v>
      </c>
      <c r="M90">
        <v>10500</v>
      </c>
      <c r="N90" t="s">
        <v>212</v>
      </c>
      <c r="O90">
        <v>8609.76</v>
      </c>
      <c r="P90" t="s">
        <v>212</v>
      </c>
      <c r="Q90" s="5" t="str" cm="1">
        <f t="array" aca="1" ref="Q90" ca="1">HYPERLINK("#"&amp;CELL("direccion",Tabla_471065!A86),"83")</f>
        <v>83</v>
      </c>
      <c r="R90" s="5" t="str" cm="1">
        <f t="array" aca="1" ref="R90" ca="1">HYPERLINK("#"&amp;CELL("direccion",Tabla_471039!A86),"83")</f>
        <v>83</v>
      </c>
      <c r="S90" s="5" t="str" cm="1">
        <f t="array" aca="1" ref="S90" ca="1">HYPERLINK("#"&amp;CELL("direccion",Tabla_471067!A86),"83")</f>
        <v>83</v>
      </c>
      <c r="T90" s="5" t="str" cm="1">
        <f t="array" aca="1" ref="T90" ca="1">HYPERLINK("#"&amp;CELL("direccion",Tabla_471023!A86),"83")</f>
        <v>83</v>
      </c>
      <c r="U90" s="5" t="str" cm="1">
        <f t="array" aca="1" ref="U90" ca="1">HYPERLINK("#"&amp;CELL("direccion",Tabla_471047!A86),"83")</f>
        <v>83</v>
      </c>
      <c r="V90" s="5" t="str" cm="1">
        <f t="array" aca="1" ref="V90" ca="1">HYPERLINK("#"&amp;CELL("direccion",Tabla_471030!A86),"83")</f>
        <v>83</v>
      </c>
      <c r="W90" s="5" t="str" cm="1">
        <f t="array" aca="1" ref="W90" ca="1">HYPERLINK("#"&amp;CELL("direccion",Tabla_471041!A86),"83")</f>
        <v>83</v>
      </c>
      <c r="X90" s="5" t="str" cm="1">
        <f t="array" aca="1" ref="X90" ca="1">HYPERLINK("#"&amp;CELL("direccion",Tabla_471031!A86),"83")</f>
        <v>83</v>
      </c>
      <c r="Y90" s="5" t="str" cm="1">
        <f t="array" aca="1" ref="Y90" ca="1">HYPERLINK("#"&amp;CELL("direccion",Tabla_471032!A86),"83")</f>
        <v>83</v>
      </c>
      <c r="Z90" s="5" t="str" cm="1">
        <f t="array" aca="1" ref="Z90" ca="1">HYPERLINK("#"&amp;CELL("direccion",Tabla_471059!A86),"83")</f>
        <v>83</v>
      </c>
      <c r="AA90" s="5" t="str" cm="1">
        <f t="array" aca="1" ref="AA90" ca="1">HYPERLINK("#"&amp;CELL("direccion",Tabla_471071!A86),"83")</f>
        <v>83</v>
      </c>
      <c r="AB90" s="5" t="str" cm="1">
        <f t="array" aca="1" ref="AB90" ca="1">HYPERLINK("#"&amp;CELL("direccion",Tabla_471062!A86),"83")</f>
        <v>83</v>
      </c>
      <c r="AC90" s="5" t="str" cm="1">
        <f t="array" aca="1" ref="AC90" ca="1">HYPERLINK("#"&amp;CELL("direccion",Tabla_471074!A86),"83")</f>
        <v>83</v>
      </c>
      <c r="AD90" t="s">
        <v>213</v>
      </c>
      <c r="AE90" s="3">
        <v>45747</v>
      </c>
    </row>
    <row r="91" spans="1:31" x14ac:dyDescent="0.3">
      <c r="A91">
        <v>2025</v>
      </c>
      <c r="B91" s="3">
        <v>45658</v>
      </c>
      <c r="C91" s="3">
        <v>45747</v>
      </c>
      <c r="D91" t="s">
        <v>84</v>
      </c>
      <c r="E91">
        <v>160</v>
      </c>
      <c r="F91" t="s">
        <v>254</v>
      </c>
      <c r="G91" t="s">
        <v>254</v>
      </c>
      <c r="H91" t="s">
        <v>225</v>
      </c>
      <c r="I91" t="s">
        <v>463</v>
      </c>
      <c r="J91" t="s">
        <v>368</v>
      </c>
      <c r="K91" t="s">
        <v>464</v>
      </c>
      <c r="L91" t="s">
        <v>91</v>
      </c>
      <c r="M91">
        <v>10500</v>
      </c>
      <c r="N91" t="s">
        <v>212</v>
      </c>
      <c r="O91">
        <v>8609.76</v>
      </c>
      <c r="P91" t="s">
        <v>212</v>
      </c>
      <c r="Q91" s="5" t="str" cm="1">
        <f t="array" aca="1" ref="Q91" ca="1">HYPERLINK("#"&amp;CELL("direccion",Tabla_471065!A87),"84")</f>
        <v>84</v>
      </c>
      <c r="R91" s="5" t="str" cm="1">
        <f t="array" aca="1" ref="R91" ca="1">HYPERLINK("#"&amp;CELL("direccion",Tabla_471039!A87),"84")</f>
        <v>84</v>
      </c>
      <c r="S91" s="5" t="str" cm="1">
        <f t="array" aca="1" ref="S91" ca="1">HYPERLINK("#"&amp;CELL("direccion",Tabla_471067!A87),"84")</f>
        <v>84</v>
      </c>
      <c r="T91" s="5" t="str" cm="1">
        <f t="array" aca="1" ref="T91" ca="1">HYPERLINK("#"&amp;CELL("direccion",Tabla_471023!A87),"84")</f>
        <v>84</v>
      </c>
      <c r="U91" s="5" t="str" cm="1">
        <f t="array" aca="1" ref="U91" ca="1">HYPERLINK("#"&amp;CELL("direccion",Tabla_471047!A87),"84")</f>
        <v>84</v>
      </c>
      <c r="V91" s="5" t="str" cm="1">
        <f t="array" aca="1" ref="V91" ca="1">HYPERLINK("#"&amp;CELL("direccion",Tabla_471030!A87),"84")</f>
        <v>84</v>
      </c>
      <c r="W91" s="5" t="str" cm="1">
        <f t="array" aca="1" ref="W91" ca="1">HYPERLINK("#"&amp;CELL("direccion",Tabla_471041!A87),"84")</f>
        <v>84</v>
      </c>
      <c r="X91" s="5" t="str" cm="1">
        <f t="array" aca="1" ref="X91" ca="1">HYPERLINK("#"&amp;CELL("direccion",Tabla_471031!A87),"84")</f>
        <v>84</v>
      </c>
      <c r="Y91" s="5" t="str" cm="1">
        <f t="array" aca="1" ref="Y91" ca="1">HYPERLINK("#"&amp;CELL("direccion",Tabla_471032!A87),"84")</f>
        <v>84</v>
      </c>
      <c r="Z91" s="5" t="str" cm="1">
        <f t="array" aca="1" ref="Z91" ca="1">HYPERLINK("#"&amp;CELL("direccion",Tabla_471059!A87),"84")</f>
        <v>84</v>
      </c>
      <c r="AA91" s="5" t="str" cm="1">
        <f t="array" aca="1" ref="AA91" ca="1">HYPERLINK("#"&amp;CELL("direccion",Tabla_471071!A87),"84")</f>
        <v>84</v>
      </c>
      <c r="AB91" s="5" t="str" cm="1">
        <f t="array" aca="1" ref="AB91" ca="1">HYPERLINK("#"&amp;CELL("direccion",Tabla_471062!A87),"84")</f>
        <v>84</v>
      </c>
      <c r="AC91" s="5" t="str" cm="1">
        <f t="array" aca="1" ref="AC91" ca="1">HYPERLINK("#"&amp;CELL("direccion",Tabla_471074!A87),"84")</f>
        <v>84</v>
      </c>
      <c r="AD91" t="s">
        <v>213</v>
      </c>
      <c r="AE91" s="3">
        <v>45747</v>
      </c>
    </row>
    <row r="92" spans="1:31" x14ac:dyDescent="0.3">
      <c r="A92">
        <v>2025</v>
      </c>
      <c r="B92" s="3">
        <v>45658</v>
      </c>
      <c r="C92" s="3">
        <v>45747</v>
      </c>
      <c r="D92" t="s">
        <v>84</v>
      </c>
      <c r="E92">
        <v>160</v>
      </c>
      <c r="F92" t="s">
        <v>251</v>
      </c>
      <c r="G92" t="s">
        <v>251</v>
      </c>
      <c r="H92" t="s">
        <v>225</v>
      </c>
      <c r="I92" t="s">
        <v>465</v>
      </c>
      <c r="J92" t="s">
        <v>279</v>
      </c>
      <c r="K92" t="s">
        <v>285</v>
      </c>
      <c r="L92" t="s">
        <v>92</v>
      </c>
      <c r="M92">
        <v>10500</v>
      </c>
      <c r="N92" t="s">
        <v>212</v>
      </c>
      <c r="O92">
        <v>8609.76</v>
      </c>
      <c r="P92" t="s">
        <v>212</v>
      </c>
      <c r="Q92" s="5" t="str" cm="1">
        <f t="array" aca="1" ref="Q92" ca="1">HYPERLINK("#"&amp;CELL("direccion",Tabla_471065!A88),"85")</f>
        <v>85</v>
      </c>
      <c r="R92" s="5" t="str" cm="1">
        <f t="array" aca="1" ref="R92" ca="1">HYPERLINK("#"&amp;CELL("direccion",Tabla_471039!A88),"85")</f>
        <v>85</v>
      </c>
      <c r="S92" s="5" t="str" cm="1">
        <f t="array" aca="1" ref="S92" ca="1">HYPERLINK("#"&amp;CELL("direccion",Tabla_471067!A88),"85")</f>
        <v>85</v>
      </c>
      <c r="T92" s="5" t="str" cm="1">
        <f t="array" aca="1" ref="T92" ca="1">HYPERLINK("#"&amp;CELL("direccion",Tabla_471023!A88),"85")</f>
        <v>85</v>
      </c>
      <c r="U92" s="5" t="str" cm="1">
        <f t="array" aca="1" ref="U92" ca="1">HYPERLINK("#"&amp;CELL("direccion",Tabla_471047!A88),"85")</f>
        <v>85</v>
      </c>
      <c r="V92" s="5" t="str" cm="1">
        <f t="array" aca="1" ref="V92" ca="1">HYPERLINK("#"&amp;CELL("direccion",Tabla_471030!A88),"85")</f>
        <v>85</v>
      </c>
      <c r="W92" s="5" t="str" cm="1">
        <f t="array" aca="1" ref="W92" ca="1">HYPERLINK("#"&amp;CELL("direccion",Tabla_471041!A88),"85")</f>
        <v>85</v>
      </c>
      <c r="X92" s="5" t="str" cm="1">
        <f t="array" aca="1" ref="X92" ca="1">HYPERLINK("#"&amp;CELL("direccion",Tabla_471031!A88),"85")</f>
        <v>85</v>
      </c>
      <c r="Y92" s="5" t="str" cm="1">
        <f t="array" aca="1" ref="Y92" ca="1">HYPERLINK("#"&amp;CELL("direccion",Tabla_471032!A88),"85")</f>
        <v>85</v>
      </c>
      <c r="Z92" s="5" t="str" cm="1">
        <f t="array" aca="1" ref="Z92" ca="1">HYPERLINK("#"&amp;CELL("direccion",Tabla_471059!A88),"85")</f>
        <v>85</v>
      </c>
      <c r="AA92" s="5" t="str" cm="1">
        <f t="array" aca="1" ref="AA92" ca="1">HYPERLINK("#"&amp;CELL("direccion",Tabla_471071!A88),"85")</f>
        <v>85</v>
      </c>
      <c r="AB92" s="5" t="str" cm="1">
        <f t="array" aca="1" ref="AB92" ca="1">HYPERLINK("#"&amp;CELL("direccion",Tabla_471062!A88),"85")</f>
        <v>85</v>
      </c>
      <c r="AC92" s="5" t="str" cm="1">
        <f t="array" aca="1" ref="AC92" ca="1">HYPERLINK("#"&amp;CELL("direccion",Tabla_471074!A88),"85")</f>
        <v>85</v>
      </c>
      <c r="AD92" t="s">
        <v>213</v>
      </c>
      <c r="AE92" s="3">
        <v>45747</v>
      </c>
    </row>
    <row r="93" spans="1:31" x14ac:dyDescent="0.3">
      <c r="A93">
        <v>2025</v>
      </c>
      <c r="B93" s="3">
        <v>45658</v>
      </c>
      <c r="C93" s="3">
        <v>45747</v>
      </c>
      <c r="D93" t="s">
        <v>84</v>
      </c>
      <c r="E93">
        <v>160</v>
      </c>
      <c r="F93" t="s">
        <v>254</v>
      </c>
      <c r="G93" t="s">
        <v>254</v>
      </c>
      <c r="H93" t="s">
        <v>225</v>
      </c>
      <c r="I93" t="s">
        <v>466</v>
      </c>
      <c r="J93" t="s">
        <v>467</v>
      </c>
      <c r="K93" t="s">
        <v>468</v>
      </c>
      <c r="L93" t="s">
        <v>92</v>
      </c>
      <c r="M93">
        <v>10500</v>
      </c>
      <c r="N93" t="s">
        <v>212</v>
      </c>
      <c r="O93">
        <v>8609.76</v>
      </c>
      <c r="P93" t="s">
        <v>212</v>
      </c>
      <c r="Q93" s="5" t="str" cm="1">
        <f t="array" aca="1" ref="Q93" ca="1">HYPERLINK("#"&amp;CELL("direccion",Tabla_471065!A89),"86")</f>
        <v>86</v>
      </c>
      <c r="R93" s="5" t="str" cm="1">
        <f t="array" aca="1" ref="R93" ca="1">HYPERLINK("#"&amp;CELL("direccion",Tabla_471039!A89),"86")</f>
        <v>86</v>
      </c>
      <c r="S93" s="5" t="str" cm="1">
        <f t="array" aca="1" ref="S93" ca="1">HYPERLINK("#"&amp;CELL("direccion",Tabla_471067!A89),"86")</f>
        <v>86</v>
      </c>
      <c r="T93" s="5" t="str" cm="1">
        <f t="array" aca="1" ref="T93" ca="1">HYPERLINK("#"&amp;CELL("direccion",Tabla_471023!A89),"86")</f>
        <v>86</v>
      </c>
      <c r="U93" s="5" t="str" cm="1">
        <f t="array" aca="1" ref="U93" ca="1">HYPERLINK("#"&amp;CELL("direccion",Tabla_471047!A89),"86")</f>
        <v>86</v>
      </c>
      <c r="V93" s="5" t="str" cm="1">
        <f t="array" aca="1" ref="V93" ca="1">HYPERLINK("#"&amp;CELL("direccion",Tabla_471030!A89),"86")</f>
        <v>86</v>
      </c>
      <c r="W93" s="5" t="str" cm="1">
        <f t="array" aca="1" ref="W93" ca="1">HYPERLINK("#"&amp;CELL("direccion",Tabla_471041!A89),"86")</f>
        <v>86</v>
      </c>
      <c r="X93" s="5" t="str" cm="1">
        <f t="array" aca="1" ref="X93" ca="1">HYPERLINK("#"&amp;CELL("direccion",Tabla_471031!A89),"86")</f>
        <v>86</v>
      </c>
      <c r="Y93" s="5" t="str" cm="1">
        <f t="array" aca="1" ref="Y93" ca="1">HYPERLINK("#"&amp;CELL("direccion",Tabla_471032!A89),"86")</f>
        <v>86</v>
      </c>
      <c r="Z93" s="5" t="str" cm="1">
        <f t="array" aca="1" ref="Z93" ca="1">HYPERLINK("#"&amp;CELL("direccion",Tabla_471059!A89),"86")</f>
        <v>86</v>
      </c>
      <c r="AA93" s="5" t="str" cm="1">
        <f t="array" aca="1" ref="AA93" ca="1">HYPERLINK("#"&amp;CELL("direccion",Tabla_471071!A89),"86")</f>
        <v>86</v>
      </c>
      <c r="AB93" s="5" t="str" cm="1">
        <f t="array" aca="1" ref="AB93" ca="1">HYPERLINK("#"&amp;CELL("direccion",Tabla_471062!A89),"86")</f>
        <v>86</v>
      </c>
      <c r="AC93" s="5" t="str" cm="1">
        <f t="array" aca="1" ref="AC93" ca="1">HYPERLINK("#"&amp;CELL("direccion",Tabla_471074!A89),"86")</f>
        <v>86</v>
      </c>
      <c r="AD93" t="s">
        <v>213</v>
      </c>
      <c r="AE93" s="3">
        <v>45747</v>
      </c>
    </row>
    <row r="94" spans="1:31" x14ac:dyDescent="0.3">
      <c r="A94">
        <v>2025</v>
      </c>
      <c r="B94" s="3">
        <v>45658</v>
      </c>
      <c r="C94" s="3">
        <v>45747</v>
      </c>
      <c r="D94" t="s">
        <v>84</v>
      </c>
      <c r="E94">
        <v>159</v>
      </c>
      <c r="F94" t="s">
        <v>255</v>
      </c>
      <c r="G94" t="s">
        <v>255</v>
      </c>
      <c r="H94" t="s">
        <v>225</v>
      </c>
      <c r="I94" t="s">
        <v>469</v>
      </c>
      <c r="J94" t="s">
        <v>470</v>
      </c>
      <c r="K94" t="s">
        <v>471</v>
      </c>
      <c r="L94" t="s">
        <v>91</v>
      </c>
      <c r="M94">
        <v>9736</v>
      </c>
      <c r="N94" t="s">
        <v>212</v>
      </c>
      <c r="O94">
        <v>7959.38</v>
      </c>
      <c r="P94" t="s">
        <v>212</v>
      </c>
      <c r="Q94" s="5" t="str" cm="1">
        <f t="array" aca="1" ref="Q94" ca="1">HYPERLINK("#"&amp;CELL("direccion",Tabla_471065!A90),"87")</f>
        <v>87</v>
      </c>
      <c r="R94" s="5" t="str" cm="1">
        <f t="array" aca="1" ref="R94" ca="1">HYPERLINK("#"&amp;CELL("direccion",Tabla_471039!A90),"87")</f>
        <v>87</v>
      </c>
      <c r="S94" s="5" t="str" cm="1">
        <f t="array" aca="1" ref="S94" ca="1">HYPERLINK("#"&amp;CELL("direccion",Tabla_471067!A90),"87")</f>
        <v>87</v>
      </c>
      <c r="T94" s="5" t="str" cm="1">
        <f t="array" aca="1" ref="T94" ca="1">HYPERLINK("#"&amp;CELL("direccion",Tabla_471023!A90),"87")</f>
        <v>87</v>
      </c>
      <c r="U94" s="5" t="str" cm="1">
        <f t="array" aca="1" ref="U94" ca="1">HYPERLINK("#"&amp;CELL("direccion",Tabla_471047!A90),"87")</f>
        <v>87</v>
      </c>
      <c r="V94" s="5" t="str" cm="1">
        <f t="array" aca="1" ref="V94" ca="1">HYPERLINK("#"&amp;CELL("direccion",Tabla_471030!A90),"87")</f>
        <v>87</v>
      </c>
      <c r="W94" s="5" t="str" cm="1">
        <f t="array" aca="1" ref="W94" ca="1">HYPERLINK("#"&amp;CELL("direccion",Tabla_471041!A90),"87")</f>
        <v>87</v>
      </c>
      <c r="X94" s="5" t="str" cm="1">
        <f t="array" aca="1" ref="X94" ca="1">HYPERLINK("#"&amp;CELL("direccion",Tabla_471031!A90),"87")</f>
        <v>87</v>
      </c>
      <c r="Y94" s="5" t="str" cm="1">
        <f t="array" aca="1" ref="Y94" ca="1">HYPERLINK("#"&amp;CELL("direccion",Tabla_471032!A90),"87")</f>
        <v>87</v>
      </c>
      <c r="Z94" s="5" t="str" cm="1">
        <f t="array" aca="1" ref="Z94" ca="1">HYPERLINK("#"&amp;CELL("direccion",Tabla_471059!A90),"87")</f>
        <v>87</v>
      </c>
      <c r="AA94" s="5" t="str" cm="1">
        <f t="array" aca="1" ref="AA94" ca="1">HYPERLINK("#"&amp;CELL("direccion",Tabla_471071!A90),"87")</f>
        <v>87</v>
      </c>
      <c r="AB94" s="5" t="str" cm="1">
        <f t="array" aca="1" ref="AB94" ca="1">HYPERLINK("#"&amp;CELL("direccion",Tabla_471062!A90),"87")</f>
        <v>87</v>
      </c>
      <c r="AC94" s="5" t="str" cm="1">
        <f t="array" aca="1" ref="AC94" ca="1">HYPERLINK("#"&amp;CELL("direccion",Tabla_471074!A90),"87")</f>
        <v>87</v>
      </c>
      <c r="AD94" t="s">
        <v>213</v>
      </c>
      <c r="AE94" s="3">
        <v>45747</v>
      </c>
    </row>
    <row r="95" spans="1:31" x14ac:dyDescent="0.3">
      <c r="A95">
        <v>2025</v>
      </c>
      <c r="B95" s="3">
        <v>45658</v>
      </c>
      <c r="C95" s="3">
        <v>45747</v>
      </c>
      <c r="D95" t="s">
        <v>84</v>
      </c>
      <c r="E95">
        <v>159</v>
      </c>
      <c r="F95" t="s">
        <v>256</v>
      </c>
      <c r="G95" t="s">
        <v>256</v>
      </c>
      <c r="H95" t="s">
        <v>225</v>
      </c>
      <c r="I95" t="s">
        <v>472</v>
      </c>
      <c r="J95" t="s">
        <v>335</v>
      </c>
      <c r="K95" t="s">
        <v>285</v>
      </c>
      <c r="L95" t="s">
        <v>91</v>
      </c>
      <c r="M95">
        <v>9736</v>
      </c>
      <c r="N95" t="s">
        <v>212</v>
      </c>
      <c r="O95">
        <v>7959.38</v>
      </c>
      <c r="P95" t="s">
        <v>212</v>
      </c>
      <c r="Q95" s="5" t="str" cm="1">
        <f t="array" aca="1" ref="Q95" ca="1">HYPERLINK("#"&amp;CELL("direccion",Tabla_471065!A91),"88")</f>
        <v>88</v>
      </c>
      <c r="R95" s="5" t="str" cm="1">
        <f t="array" aca="1" ref="R95" ca="1">HYPERLINK("#"&amp;CELL("direccion",Tabla_471039!A91),"88")</f>
        <v>88</v>
      </c>
      <c r="S95" s="5" t="str" cm="1">
        <f t="array" aca="1" ref="S95" ca="1">HYPERLINK("#"&amp;CELL("direccion",Tabla_471067!A91),"88")</f>
        <v>88</v>
      </c>
      <c r="T95" s="5" t="str" cm="1">
        <f t="array" aca="1" ref="T95" ca="1">HYPERLINK("#"&amp;CELL("direccion",Tabla_471023!A91),"88")</f>
        <v>88</v>
      </c>
      <c r="U95" s="5" t="str" cm="1">
        <f t="array" aca="1" ref="U95" ca="1">HYPERLINK("#"&amp;CELL("direccion",Tabla_471047!A91),"88")</f>
        <v>88</v>
      </c>
      <c r="V95" s="5" t="str" cm="1">
        <f t="array" aca="1" ref="V95" ca="1">HYPERLINK("#"&amp;CELL("direccion",Tabla_471030!A91),"88")</f>
        <v>88</v>
      </c>
      <c r="W95" s="5" t="str" cm="1">
        <f t="array" aca="1" ref="W95" ca="1">HYPERLINK("#"&amp;CELL("direccion",Tabla_471041!A91),"88")</f>
        <v>88</v>
      </c>
      <c r="X95" s="5" t="str" cm="1">
        <f t="array" aca="1" ref="X95" ca="1">HYPERLINK("#"&amp;CELL("direccion",Tabla_471031!A91),"88")</f>
        <v>88</v>
      </c>
      <c r="Y95" s="5" t="str" cm="1">
        <f t="array" aca="1" ref="Y95" ca="1">HYPERLINK("#"&amp;CELL("direccion",Tabla_471032!A91),"88")</f>
        <v>88</v>
      </c>
      <c r="Z95" s="5" t="str" cm="1">
        <f t="array" aca="1" ref="Z95" ca="1">HYPERLINK("#"&amp;CELL("direccion",Tabla_471059!A91),"88")</f>
        <v>88</v>
      </c>
      <c r="AA95" s="5" t="str" cm="1">
        <f t="array" aca="1" ref="AA95" ca="1">HYPERLINK("#"&amp;CELL("direccion",Tabla_471071!A91),"88")</f>
        <v>88</v>
      </c>
      <c r="AB95" s="5" t="str" cm="1">
        <f t="array" aca="1" ref="AB95" ca="1">HYPERLINK("#"&amp;CELL("direccion",Tabla_471062!A91),"88")</f>
        <v>88</v>
      </c>
      <c r="AC95" s="5" t="str" cm="1">
        <f t="array" aca="1" ref="AC95" ca="1">HYPERLINK("#"&amp;CELL("direccion",Tabla_471074!A91),"88")</f>
        <v>88</v>
      </c>
      <c r="AD95" t="s">
        <v>213</v>
      </c>
      <c r="AE95" s="3">
        <v>45747</v>
      </c>
    </row>
    <row r="96" spans="1:31" x14ac:dyDescent="0.3">
      <c r="A96">
        <v>2025</v>
      </c>
      <c r="B96" s="3">
        <v>45658</v>
      </c>
      <c r="C96" s="3">
        <v>45747</v>
      </c>
      <c r="D96" t="s">
        <v>84</v>
      </c>
      <c r="E96">
        <v>159</v>
      </c>
      <c r="F96" t="s">
        <v>244</v>
      </c>
      <c r="G96" t="s">
        <v>244</v>
      </c>
      <c r="H96" t="s">
        <v>225</v>
      </c>
      <c r="I96" t="s">
        <v>473</v>
      </c>
      <c r="J96" t="s">
        <v>474</v>
      </c>
      <c r="K96" t="s">
        <v>393</v>
      </c>
      <c r="L96" t="s">
        <v>91</v>
      </c>
      <c r="M96">
        <v>9736</v>
      </c>
      <c r="N96" t="s">
        <v>212</v>
      </c>
      <c r="O96">
        <v>7959.38</v>
      </c>
      <c r="P96" t="s">
        <v>212</v>
      </c>
      <c r="Q96" s="5" t="str" cm="1">
        <f t="array" aca="1" ref="Q96" ca="1">HYPERLINK("#"&amp;CELL("direccion",Tabla_471065!A92),"89")</f>
        <v>89</v>
      </c>
      <c r="R96" s="5" t="str" cm="1">
        <f t="array" aca="1" ref="R96" ca="1">HYPERLINK("#"&amp;CELL("direccion",Tabla_471039!A92),"89")</f>
        <v>89</v>
      </c>
      <c r="S96" s="5" t="str" cm="1">
        <f t="array" aca="1" ref="S96" ca="1">HYPERLINK("#"&amp;CELL("direccion",Tabla_471067!A92),"89")</f>
        <v>89</v>
      </c>
      <c r="T96" s="5" t="str" cm="1">
        <f t="array" aca="1" ref="T96" ca="1">HYPERLINK("#"&amp;CELL("direccion",Tabla_471023!A92),"89")</f>
        <v>89</v>
      </c>
      <c r="U96" s="5" t="str" cm="1">
        <f t="array" aca="1" ref="U96" ca="1">HYPERLINK("#"&amp;CELL("direccion",Tabla_471047!A92),"89")</f>
        <v>89</v>
      </c>
      <c r="V96" s="5" t="str" cm="1">
        <f t="array" aca="1" ref="V96" ca="1">HYPERLINK("#"&amp;CELL("direccion",Tabla_471030!A92),"89")</f>
        <v>89</v>
      </c>
      <c r="W96" s="5" t="str" cm="1">
        <f t="array" aca="1" ref="W96" ca="1">HYPERLINK("#"&amp;CELL("direccion",Tabla_471041!A92),"89")</f>
        <v>89</v>
      </c>
      <c r="X96" s="5" t="str" cm="1">
        <f t="array" aca="1" ref="X96" ca="1">HYPERLINK("#"&amp;CELL("direccion",Tabla_471031!A92),"89")</f>
        <v>89</v>
      </c>
      <c r="Y96" s="5" t="str" cm="1">
        <f t="array" aca="1" ref="Y96" ca="1">HYPERLINK("#"&amp;CELL("direccion",Tabla_471032!A92),"89")</f>
        <v>89</v>
      </c>
      <c r="Z96" s="5" t="str" cm="1">
        <f t="array" aca="1" ref="Z96" ca="1">HYPERLINK("#"&amp;CELL("direccion",Tabla_471059!A92),"89")</f>
        <v>89</v>
      </c>
      <c r="AA96" s="5" t="str" cm="1">
        <f t="array" aca="1" ref="AA96" ca="1">HYPERLINK("#"&amp;CELL("direccion",Tabla_471071!A92),"89")</f>
        <v>89</v>
      </c>
      <c r="AB96" s="5" t="str" cm="1">
        <f t="array" aca="1" ref="AB96" ca="1">HYPERLINK("#"&amp;CELL("direccion",Tabla_471062!A92),"89")</f>
        <v>89</v>
      </c>
      <c r="AC96" s="5" t="str" cm="1">
        <f t="array" aca="1" ref="AC96" ca="1">HYPERLINK("#"&amp;CELL("direccion",Tabla_471074!A92),"89")</f>
        <v>89</v>
      </c>
      <c r="AD96" t="s">
        <v>213</v>
      </c>
      <c r="AE96" s="3">
        <v>45747</v>
      </c>
    </row>
    <row r="97" spans="1:31" x14ac:dyDescent="0.3">
      <c r="A97">
        <v>2025</v>
      </c>
      <c r="B97" s="3">
        <v>45658</v>
      </c>
      <c r="C97" s="3">
        <v>45747</v>
      </c>
      <c r="D97" t="s">
        <v>84</v>
      </c>
      <c r="E97">
        <v>159</v>
      </c>
      <c r="F97" t="s">
        <v>257</v>
      </c>
      <c r="G97" t="s">
        <v>257</v>
      </c>
      <c r="H97" t="s">
        <v>225</v>
      </c>
      <c r="I97" t="s">
        <v>475</v>
      </c>
      <c r="J97" t="s">
        <v>476</v>
      </c>
      <c r="K97" t="s">
        <v>477</v>
      </c>
      <c r="L97" t="s">
        <v>92</v>
      </c>
      <c r="M97">
        <v>9736</v>
      </c>
      <c r="N97" t="s">
        <v>212</v>
      </c>
      <c r="O97">
        <v>7959.38</v>
      </c>
      <c r="P97" t="s">
        <v>212</v>
      </c>
      <c r="Q97" s="5" t="str" cm="1">
        <f t="array" aca="1" ref="Q97" ca="1">HYPERLINK("#"&amp;CELL("direccion",Tabla_471065!A93),"90")</f>
        <v>90</v>
      </c>
      <c r="R97" s="5" t="str" cm="1">
        <f t="array" aca="1" ref="R97" ca="1">HYPERLINK("#"&amp;CELL("direccion",Tabla_471039!A93),"90")</f>
        <v>90</v>
      </c>
      <c r="S97" s="5" t="str" cm="1">
        <f t="array" aca="1" ref="S97" ca="1">HYPERLINK("#"&amp;CELL("direccion",Tabla_471067!A93),"90")</f>
        <v>90</v>
      </c>
      <c r="T97" s="5" t="str" cm="1">
        <f t="array" aca="1" ref="T97" ca="1">HYPERLINK("#"&amp;CELL("direccion",Tabla_471023!A93),"90")</f>
        <v>90</v>
      </c>
      <c r="U97" s="5" t="str" cm="1">
        <f t="array" aca="1" ref="U97" ca="1">HYPERLINK("#"&amp;CELL("direccion",Tabla_471047!A93),"90")</f>
        <v>90</v>
      </c>
      <c r="V97" s="5" t="str" cm="1">
        <f t="array" aca="1" ref="V97" ca="1">HYPERLINK("#"&amp;CELL("direccion",Tabla_471030!A93),"90")</f>
        <v>90</v>
      </c>
      <c r="W97" s="5" t="str" cm="1">
        <f t="array" aca="1" ref="W97" ca="1">HYPERLINK("#"&amp;CELL("direccion",Tabla_471041!A93),"90")</f>
        <v>90</v>
      </c>
      <c r="X97" s="5" t="str" cm="1">
        <f t="array" aca="1" ref="X97" ca="1">HYPERLINK("#"&amp;CELL("direccion",Tabla_471031!A93),"90")</f>
        <v>90</v>
      </c>
      <c r="Y97" s="5" t="str" cm="1">
        <f t="array" aca="1" ref="Y97" ca="1">HYPERLINK("#"&amp;CELL("direccion",Tabla_471032!A93),"90")</f>
        <v>90</v>
      </c>
      <c r="Z97" s="5" t="str" cm="1">
        <f t="array" aca="1" ref="Z97" ca="1">HYPERLINK("#"&amp;CELL("direccion",Tabla_471059!A93),"90")</f>
        <v>90</v>
      </c>
      <c r="AA97" s="5" t="str" cm="1">
        <f t="array" aca="1" ref="AA97" ca="1">HYPERLINK("#"&amp;CELL("direccion",Tabla_471071!A93),"90")</f>
        <v>90</v>
      </c>
      <c r="AB97" s="5" t="str" cm="1">
        <f t="array" aca="1" ref="AB97" ca="1">HYPERLINK("#"&amp;CELL("direccion",Tabla_471062!A93),"90")</f>
        <v>90</v>
      </c>
      <c r="AC97" s="5" t="str" cm="1">
        <f t="array" aca="1" ref="AC97" ca="1">HYPERLINK("#"&amp;CELL("direccion",Tabla_471074!A93),"90")</f>
        <v>90</v>
      </c>
      <c r="AD97" t="s">
        <v>213</v>
      </c>
      <c r="AE97" s="3">
        <v>45747</v>
      </c>
    </row>
    <row r="98" spans="1:31" x14ac:dyDescent="0.3">
      <c r="A98">
        <v>2025</v>
      </c>
      <c r="B98" s="3">
        <v>45658</v>
      </c>
      <c r="C98" s="3">
        <v>45747</v>
      </c>
      <c r="D98" t="s">
        <v>84</v>
      </c>
      <c r="E98">
        <v>159</v>
      </c>
      <c r="F98" t="s">
        <v>258</v>
      </c>
      <c r="G98" t="s">
        <v>258</v>
      </c>
      <c r="H98" t="s">
        <v>225</v>
      </c>
      <c r="I98" t="s">
        <v>478</v>
      </c>
      <c r="J98" t="s">
        <v>479</v>
      </c>
      <c r="K98" t="s">
        <v>480</v>
      </c>
      <c r="L98" t="s">
        <v>92</v>
      </c>
      <c r="M98">
        <v>9736</v>
      </c>
      <c r="N98" t="s">
        <v>212</v>
      </c>
      <c r="O98">
        <v>7959.38</v>
      </c>
      <c r="P98" t="s">
        <v>212</v>
      </c>
      <c r="Q98" s="5" t="str" cm="1">
        <f t="array" aca="1" ref="Q98" ca="1">HYPERLINK("#"&amp;CELL("direccion",Tabla_471065!A94),"91")</f>
        <v>91</v>
      </c>
      <c r="R98" s="5" t="str" cm="1">
        <f t="array" aca="1" ref="R98" ca="1">HYPERLINK("#"&amp;CELL("direccion",Tabla_471039!A94),"91")</f>
        <v>91</v>
      </c>
      <c r="S98" s="5" t="str" cm="1">
        <f t="array" aca="1" ref="S98" ca="1">HYPERLINK("#"&amp;CELL("direccion",Tabla_471067!A94),"91")</f>
        <v>91</v>
      </c>
      <c r="T98" s="5" t="str" cm="1">
        <f t="array" aca="1" ref="T98" ca="1">HYPERLINK("#"&amp;CELL("direccion",Tabla_471023!A94),"91")</f>
        <v>91</v>
      </c>
      <c r="U98" s="5" t="str" cm="1">
        <f t="array" aca="1" ref="U98" ca="1">HYPERLINK("#"&amp;CELL("direccion",Tabla_471047!A94),"91")</f>
        <v>91</v>
      </c>
      <c r="V98" s="5" t="str" cm="1">
        <f t="array" aca="1" ref="V98" ca="1">HYPERLINK("#"&amp;CELL("direccion",Tabla_471030!A94),"91")</f>
        <v>91</v>
      </c>
      <c r="W98" s="5" t="str" cm="1">
        <f t="array" aca="1" ref="W98" ca="1">HYPERLINK("#"&amp;CELL("direccion",Tabla_471041!A94),"91")</f>
        <v>91</v>
      </c>
      <c r="X98" s="5" t="str" cm="1">
        <f t="array" aca="1" ref="X98" ca="1">HYPERLINK("#"&amp;CELL("direccion",Tabla_471031!A94),"91")</f>
        <v>91</v>
      </c>
      <c r="Y98" s="5" t="str" cm="1">
        <f t="array" aca="1" ref="Y98" ca="1">HYPERLINK("#"&amp;CELL("direccion",Tabla_471032!A94),"91")</f>
        <v>91</v>
      </c>
      <c r="Z98" s="5" t="str" cm="1">
        <f t="array" aca="1" ref="Z98" ca="1">HYPERLINK("#"&amp;CELL("direccion",Tabla_471059!A94),"91")</f>
        <v>91</v>
      </c>
      <c r="AA98" s="5" t="str" cm="1">
        <f t="array" aca="1" ref="AA98" ca="1">HYPERLINK("#"&amp;CELL("direccion",Tabla_471071!A94),"91")</f>
        <v>91</v>
      </c>
      <c r="AB98" s="5" t="str" cm="1">
        <f t="array" aca="1" ref="AB98" ca="1">HYPERLINK("#"&amp;CELL("direccion",Tabla_471062!A94),"91")</f>
        <v>91</v>
      </c>
      <c r="AC98" s="5" t="str" cm="1">
        <f t="array" aca="1" ref="AC98" ca="1">HYPERLINK("#"&amp;CELL("direccion",Tabla_471074!A94),"91")</f>
        <v>91</v>
      </c>
      <c r="AD98" t="s">
        <v>213</v>
      </c>
      <c r="AE98" s="3">
        <v>45747</v>
      </c>
    </row>
    <row r="99" spans="1:31" x14ac:dyDescent="0.3">
      <c r="A99">
        <v>2025</v>
      </c>
      <c r="B99" s="3">
        <v>45658</v>
      </c>
      <c r="C99" s="3">
        <v>45747</v>
      </c>
      <c r="D99" t="s">
        <v>84</v>
      </c>
      <c r="E99">
        <v>159</v>
      </c>
      <c r="F99" t="s">
        <v>258</v>
      </c>
      <c r="G99" t="s">
        <v>258</v>
      </c>
      <c r="H99" t="s">
        <v>225</v>
      </c>
      <c r="I99" t="s">
        <v>481</v>
      </c>
      <c r="J99" t="s">
        <v>319</v>
      </c>
      <c r="K99" t="s">
        <v>335</v>
      </c>
      <c r="L99" t="s">
        <v>92</v>
      </c>
      <c r="M99">
        <v>9736</v>
      </c>
      <c r="N99" t="s">
        <v>212</v>
      </c>
      <c r="O99">
        <v>7959.38</v>
      </c>
      <c r="P99" t="s">
        <v>212</v>
      </c>
      <c r="Q99" s="5" t="str" cm="1">
        <f t="array" aca="1" ref="Q99" ca="1">HYPERLINK("#"&amp;CELL("direccion",Tabla_471065!A95),"92")</f>
        <v>92</v>
      </c>
      <c r="R99" s="5" t="str" cm="1">
        <f t="array" aca="1" ref="R99" ca="1">HYPERLINK("#"&amp;CELL("direccion",Tabla_471039!A95),"92")</f>
        <v>92</v>
      </c>
      <c r="S99" s="5" t="str" cm="1">
        <f t="array" aca="1" ref="S99" ca="1">HYPERLINK("#"&amp;CELL("direccion",Tabla_471067!A95),"92")</f>
        <v>92</v>
      </c>
      <c r="T99" s="5" t="str" cm="1">
        <f t="array" aca="1" ref="T99" ca="1">HYPERLINK("#"&amp;CELL("direccion",Tabla_471023!A95),"92")</f>
        <v>92</v>
      </c>
      <c r="U99" s="5" t="str" cm="1">
        <f t="array" aca="1" ref="U99" ca="1">HYPERLINK("#"&amp;CELL("direccion",Tabla_471047!A95),"92")</f>
        <v>92</v>
      </c>
      <c r="V99" s="5" t="str" cm="1">
        <f t="array" aca="1" ref="V99" ca="1">HYPERLINK("#"&amp;CELL("direccion",Tabla_471030!A95),"92")</f>
        <v>92</v>
      </c>
      <c r="W99" s="5" t="str" cm="1">
        <f t="array" aca="1" ref="W99" ca="1">HYPERLINK("#"&amp;CELL("direccion",Tabla_471041!A95),"92")</f>
        <v>92</v>
      </c>
      <c r="X99" s="5" t="str" cm="1">
        <f t="array" aca="1" ref="X99" ca="1">HYPERLINK("#"&amp;CELL("direccion",Tabla_471031!A95),"92")</f>
        <v>92</v>
      </c>
      <c r="Y99" s="5" t="str" cm="1">
        <f t="array" aca="1" ref="Y99" ca="1">HYPERLINK("#"&amp;CELL("direccion",Tabla_471032!A95),"92")</f>
        <v>92</v>
      </c>
      <c r="Z99" s="5" t="str" cm="1">
        <f t="array" aca="1" ref="Z99" ca="1">HYPERLINK("#"&amp;CELL("direccion",Tabla_471059!A95),"92")</f>
        <v>92</v>
      </c>
      <c r="AA99" s="5" t="str" cm="1">
        <f t="array" aca="1" ref="AA99" ca="1">HYPERLINK("#"&amp;CELL("direccion",Tabla_471071!A95),"92")</f>
        <v>92</v>
      </c>
      <c r="AB99" s="5" t="str" cm="1">
        <f t="array" aca="1" ref="AB99" ca="1">HYPERLINK("#"&amp;CELL("direccion",Tabla_471062!A95),"92")</f>
        <v>92</v>
      </c>
      <c r="AC99" s="5" t="str" cm="1">
        <f t="array" aca="1" ref="AC99" ca="1">HYPERLINK("#"&amp;CELL("direccion",Tabla_471074!A95),"92")</f>
        <v>92</v>
      </c>
      <c r="AD99" t="s">
        <v>213</v>
      </c>
      <c r="AE99" s="3">
        <v>45747</v>
      </c>
    </row>
    <row r="100" spans="1:31" x14ac:dyDescent="0.3">
      <c r="A100">
        <v>2025</v>
      </c>
      <c r="B100" s="3">
        <v>45658</v>
      </c>
      <c r="C100" s="3">
        <v>45747</v>
      </c>
      <c r="D100" t="s">
        <v>84</v>
      </c>
      <c r="E100">
        <v>159</v>
      </c>
      <c r="F100" t="s">
        <v>255</v>
      </c>
      <c r="G100" t="s">
        <v>255</v>
      </c>
      <c r="H100" t="s">
        <v>225</v>
      </c>
      <c r="I100" t="s">
        <v>482</v>
      </c>
      <c r="J100" t="s">
        <v>483</v>
      </c>
      <c r="K100" t="s">
        <v>350</v>
      </c>
      <c r="L100" t="s">
        <v>92</v>
      </c>
      <c r="M100">
        <v>9736</v>
      </c>
      <c r="N100" t="s">
        <v>212</v>
      </c>
      <c r="O100">
        <v>7959.38</v>
      </c>
      <c r="P100" t="s">
        <v>212</v>
      </c>
      <c r="Q100" s="5" t="str" cm="1">
        <f t="array" aca="1" ref="Q100" ca="1">HYPERLINK("#"&amp;CELL("direccion",Tabla_471065!A96),"93")</f>
        <v>93</v>
      </c>
      <c r="R100" s="5" t="str" cm="1">
        <f t="array" aca="1" ref="R100" ca="1">HYPERLINK("#"&amp;CELL("direccion",Tabla_471039!A96),"93")</f>
        <v>93</v>
      </c>
      <c r="S100" s="5" t="str" cm="1">
        <f t="array" aca="1" ref="S100" ca="1">HYPERLINK("#"&amp;CELL("direccion",Tabla_471067!A96),"93")</f>
        <v>93</v>
      </c>
      <c r="T100" s="5" t="str" cm="1">
        <f t="array" aca="1" ref="T100" ca="1">HYPERLINK("#"&amp;CELL("direccion",Tabla_471023!A96),"93")</f>
        <v>93</v>
      </c>
      <c r="U100" s="5" t="str" cm="1">
        <f t="array" aca="1" ref="U100" ca="1">HYPERLINK("#"&amp;CELL("direccion",Tabla_471047!A96),"93")</f>
        <v>93</v>
      </c>
      <c r="V100" s="5" t="str" cm="1">
        <f t="array" aca="1" ref="V100" ca="1">HYPERLINK("#"&amp;CELL("direccion",Tabla_471030!A96),"93")</f>
        <v>93</v>
      </c>
      <c r="W100" s="5" t="str" cm="1">
        <f t="array" aca="1" ref="W100" ca="1">HYPERLINK("#"&amp;CELL("direccion",Tabla_471041!A96),"93")</f>
        <v>93</v>
      </c>
      <c r="X100" s="5" t="str" cm="1">
        <f t="array" aca="1" ref="X100" ca="1">HYPERLINK("#"&amp;CELL("direccion",Tabla_471031!A96),"93")</f>
        <v>93</v>
      </c>
      <c r="Y100" s="5" t="str" cm="1">
        <f t="array" aca="1" ref="Y100" ca="1">HYPERLINK("#"&amp;CELL("direccion",Tabla_471032!A96),"93")</f>
        <v>93</v>
      </c>
      <c r="Z100" s="5" t="str" cm="1">
        <f t="array" aca="1" ref="Z100" ca="1">HYPERLINK("#"&amp;CELL("direccion",Tabla_471059!A96),"93")</f>
        <v>93</v>
      </c>
      <c r="AA100" s="5" t="str" cm="1">
        <f t="array" aca="1" ref="AA100" ca="1">HYPERLINK("#"&amp;CELL("direccion",Tabla_471071!A96),"93")</f>
        <v>93</v>
      </c>
      <c r="AB100" s="5" t="str" cm="1">
        <f t="array" aca="1" ref="AB100" ca="1">HYPERLINK("#"&amp;CELL("direccion",Tabla_471062!A96),"93")</f>
        <v>93</v>
      </c>
      <c r="AC100" s="5" t="str" cm="1">
        <f t="array" aca="1" ref="AC100" ca="1">HYPERLINK("#"&amp;CELL("direccion",Tabla_471074!A96),"93")</f>
        <v>93</v>
      </c>
      <c r="AD100" t="s">
        <v>213</v>
      </c>
      <c r="AE100" s="3">
        <v>45747</v>
      </c>
    </row>
    <row r="101" spans="1:31" x14ac:dyDescent="0.3">
      <c r="A101">
        <v>2025</v>
      </c>
      <c r="B101" s="3">
        <v>45658</v>
      </c>
      <c r="C101" s="3">
        <v>45747</v>
      </c>
      <c r="D101" t="s">
        <v>84</v>
      </c>
      <c r="E101">
        <v>159</v>
      </c>
      <c r="F101" t="s">
        <v>255</v>
      </c>
      <c r="G101" t="s">
        <v>255</v>
      </c>
      <c r="H101" t="s">
        <v>225</v>
      </c>
      <c r="I101" t="s">
        <v>484</v>
      </c>
      <c r="J101" t="s">
        <v>485</v>
      </c>
      <c r="K101" t="s">
        <v>486</v>
      </c>
      <c r="L101" t="s">
        <v>92</v>
      </c>
      <c r="M101">
        <v>9736</v>
      </c>
      <c r="N101" t="s">
        <v>212</v>
      </c>
      <c r="O101">
        <v>7959.38</v>
      </c>
      <c r="P101" t="s">
        <v>212</v>
      </c>
      <c r="Q101" s="5" t="str" cm="1">
        <f t="array" aca="1" ref="Q101" ca="1">HYPERLINK("#"&amp;CELL("direccion",Tabla_471065!A97),"94")</f>
        <v>94</v>
      </c>
      <c r="R101" s="5" t="str" cm="1">
        <f t="array" aca="1" ref="R101" ca="1">HYPERLINK("#"&amp;CELL("direccion",Tabla_471039!A97),"94")</f>
        <v>94</v>
      </c>
      <c r="S101" s="5" t="str" cm="1">
        <f t="array" aca="1" ref="S101" ca="1">HYPERLINK("#"&amp;CELL("direccion",Tabla_471067!A97),"94")</f>
        <v>94</v>
      </c>
      <c r="T101" s="5" t="str" cm="1">
        <f t="array" aca="1" ref="T101" ca="1">HYPERLINK("#"&amp;CELL("direccion",Tabla_471023!A97),"94")</f>
        <v>94</v>
      </c>
      <c r="U101" s="5" t="str" cm="1">
        <f t="array" aca="1" ref="U101" ca="1">HYPERLINK("#"&amp;CELL("direccion",Tabla_471047!A97),"94")</f>
        <v>94</v>
      </c>
      <c r="V101" s="5" t="str" cm="1">
        <f t="array" aca="1" ref="V101" ca="1">HYPERLINK("#"&amp;CELL("direccion",Tabla_471030!A97),"94")</f>
        <v>94</v>
      </c>
      <c r="W101" s="5" t="str" cm="1">
        <f t="array" aca="1" ref="W101" ca="1">HYPERLINK("#"&amp;CELL("direccion",Tabla_471041!A97),"94")</f>
        <v>94</v>
      </c>
      <c r="X101" s="5" t="str" cm="1">
        <f t="array" aca="1" ref="X101" ca="1">HYPERLINK("#"&amp;CELL("direccion",Tabla_471031!A97),"94")</f>
        <v>94</v>
      </c>
      <c r="Y101" s="5" t="str" cm="1">
        <f t="array" aca="1" ref="Y101" ca="1">HYPERLINK("#"&amp;CELL("direccion",Tabla_471032!A97),"94")</f>
        <v>94</v>
      </c>
      <c r="Z101" s="5" t="str" cm="1">
        <f t="array" aca="1" ref="Z101" ca="1">HYPERLINK("#"&amp;CELL("direccion",Tabla_471059!A97),"94")</f>
        <v>94</v>
      </c>
      <c r="AA101" s="5" t="str" cm="1">
        <f t="array" aca="1" ref="AA101" ca="1">HYPERLINK("#"&amp;CELL("direccion",Tabla_471071!A97),"94")</f>
        <v>94</v>
      </c>
      <c r="AB101" s="5" t="str" cm="1">
        <f t="array" aca="1" ref="AB101" ca="1">HYPERLINK("#"&amp;CELL("direccion",Tabla_471062!A97),"94")</f>
        <v>94</v>
      </c>
      <c r="AC101" s="5" t="str" cm="1">
        <f t="array" aca="1" ref="AC101" ca="1">HYPERLINK("#"&amp;CELL("direccion",Tabla_471074!A97),"94")</f>
        <v>94</v>
      </c>
      <c r="AD101" t="s">
        <v>213</v>
      </c>
      <c r="AE101" s="3">
        <v>45747</v>
      </c>
    </row>
    <row r="102" spans="1:31" x14ac:dyDescent="0.3">
      <c r="A102">
        <v>2025</v>
      </c>
      <c r="B102" s="3">
        <v>45658</v>
      </c>
      <c r="C102" s="3">
        <v>45747</v>
      </c>
      <c r="D102" t="s">
        <v>84</v>
      </c>
      <c r="E102">
        <v>149</v>
      </c>
      <c r="F102" t="s">
        <v>259</v>
      </c>
      <c r="G102" t="s">
        <v>259</v>
      </c>
      <c r="H102" t="s">
        <v>225</v>
      </c>
      <c r="I102" t="s">
        <v>487</v>
      </c>
      <c r="J102" t="s">
        <v>435</v>
      </c>
      <c r="K102" t="s">
        <v>310</v>
      </c>
      <c r="L102" t="s">
        <v>92</v>
      </c>
      <c r="M102">
        <v>9307</v>
      </c>
      <c r="N102" t="s">
        <v>212</v>
      </c>
      <c r="O102">
        <v>7622.63</v>
      </c>
      <c r="P102" t="s">
        <v>212</v>
      </c>
      <c r="Q102" s="5" t="str" cm="1">
        <f t="array" aca="1" ref="Q102" ca="1">HYPERLINK("#"&amp;CELL("direccion",Tabla_471065!A98),"95")</f>
        <v>95</v>
      </c>
      <c r="R102" s="5" t="str" cm="1">
        <f t="array" aca="1" ref="R102" ca="1">HYPERLINK("#"&amp;CELL("direccion",Tabla_471039!A98),"95")</f>
        <v>95</v>
      </c>
      <c r="S102" s="5" t="str" cm="1">
        <f t="array" aca="1" ref="S102" ca="1">HYPERLINK("#"&amp;CELL("direccion",Tabla_471067!A98),"95")</f>
        <v>95</v>
      </c>
      <c r="T102" s="5" t="str" cm="1">
        <f t="array" aca="1" ref="T102" ca="1">HYPERLINK("#"&amp;CELL("direccion",Tabla_471023!A98),"95")</f>
        <v>95</v>
      </c>
      <c r="U102" s="5" t="str" cm="1">
        <f t="array" aca="1" ref="U102" ca="1">HYPERLINK("#"&amp;CELL("direccion",Tabla_471047!A98),"95")</f>
        <v>95</v>
      </c>
      <c r="V102" s="5" t="str" cm="1">
        <f t="array" aca="1" ref="V102" ca="1">HYPERLINK("#"&amp;CELL("direccion",Tabla_471030!A98),"95")</f>
        <v>95</v>
      </c>
      <c r="W102" s="5" t="str" cm="1">
        <f t="array" aca="1" ref="W102" ca="1">HYPERLINK("#"&amp;CELL("direccion",Tabla_471041!A98),"95")</f>
        <v>95</v>
      </c>
      <c r="X102" s="5" t="str" cm="1">
        <f t="array" aca="1" ref="X102" ca="1">HYPERLINK("#"&amp;CELL("direccion",Tabla_471031!A98),"95")</f>
        <v>95</v>
      </c>
      <c r="Y102" s="5" t="str" cm="1">
        <f t="array" aca="1" ref="Y102" ca="1">HYPERLINK("#"&amp;CELL("direccion",Tabla_471032!A98),"95")</f>
        <v>95</v>
      </c>
      <c r="Z102" s="5" t="str" cm="1">
        <f t="array" aca="1" ref="Z102" ca="1">HYPERLINK("#"&amp;CELL("direccion",Tabla_471059!A98),"95")</f>
        <v>95</v>
      </c>
      <c r="AA102" s="5" t="str" cm="1">
        <f t="array" aca="1" ref="AA102" ca="1">HYPERLINK("#"&amp;CELL("direccion",Tabla_471071!A98),"95")</f>
        <v>95</v>
      </c>
      <c r="AB102" s="5" t="str" cm="1">
        <f t="array" aca="1" ref="AB102" ca="1">HYPERLINK("#"&amp;CELL("direccion",Tabla_471062!A98),"95")</f>
        <v>95</v>
      </c>
      <c r="AC102" s="5" t="str" cm="1">
        <f t="array" aca="1" ref="AC102" ca="1">HYPERLINK("#"&amp;CELL("direccion",Tabla_471074!A98),"95")</f>
        <v>95</v>
      </c>
      <c r="AD102" t="s">
        <v>213</v>
      </c>
      <c r="AE102" s="3">
        <v>45747</v>
      </c>
    </row>
    <row r="103" spans="1:31" x14ac:dyDescent="0.3">
      <c r="A103">
        <v>2025</v>
      </c>
      <c r="B103" s="3">
        <v>45658</v>
      </c>
      <c r="C103" s="3">
        <v>45747</v>
      </c>
      <c r="D103" t="s">
        <v>84</v>
      </c>
      <c r="E103">
        <v>149</v>
      </c>
      <c r="F103" t="s">
        <v>260</v>
      </c>
      <c r="G103" t="s">
        <v>260</v>
      </c>
      <c r="H103" t="s">
        <v>225</v>
      </c>
      <c r="I103" t="s">
        <v>306</v>
      </c>
      <c r="J103" t="s">
        <v>284</v>
      </c>
      <c r="K103" t="s">
        <v>449</v>
      </c>
      <c r="L103" t="s">
        <v>91</v>
      </c>
      <c r="M103">
        <v>10342</v>
      </c>
      <c r="N103" t="s">
        <v>212</v>
      </c>
      <c r="O103">
        <v>8435.06</v>
      </c>
      <c r="P103" t="s">
        <v>212</v>
      </c>
      <c r="Q103" s="5" t="str" cm="1">
        <f t="array" aca="1" ref="Q103" ca="1">HYPERLINK("#"&amp;CELL("direccion",Tabla_471065!A99),"96")</f>
        <v>96</v>
      </c>
      <c r="R103" s="5" t="str" cm="1">
        <f t="array" aca="1" ref="R103" ca="1">HYPERLINK("#"&amp;CELL("direccion",Tabla_471039!A99),"96")</f>
        <v>96</v>
      </c>
      <c r="S103" s="5" t="str" cm="1">
        <f t="array" aca="1" ref="S103" ca="1">HYPERLINK("#"&amp;CELL("direccion",Tabla_471067!A99),"96")</f>
        <v>96</v>
      </c>
      <c r="T103" s="5" t="str" cm="1">
        <f t="array" aca="1" ref="T103" ca="1">HYPERLINK("#"&amp;CELL("direccion",Tabla_471023!A99),"96")</f>
        <v>96</v>
      </c>
      <c r="U103" s="5" t="str" cm="1">
        <f t="array" aca="1" ref="U103" ca="1">HYPERLINK("#"&amp;CELL("direccion",Tabla_471047!A99),"96")</f>
        <v>96</v>
      </c>
      <c r="V103" s="5" t="str" cm="1">
        <f t="array" aca="1" ref="V103" ca="1">HYPERLINK("#"&amp;CELL("direccion",Tabla_471030!A99),"96")</f>
        <v>96</v>
      </c>
      <c r="W103" s="5" t="str" cm="1">
        <f t="array" aca="1" ref="W103" ca="1">HYPERLINK("#"&amp;CELL("direccion",Tabla_471041!A99),"96")</f>
        <v>96</v>
      </c>
      <c r="X103" s="5" t="str" cm="1">
        <f t="array" aca="1" ref="X103" ca="1">HYPERLINK("#"&amp;CELL("direccion",Tabla_471031!A99),"96")</f>
        <v>96</v>
      </c>
      <c r="Y103" s="5" t="str" cm="1">
        <f t="array" aca="1" ref="Y103" ca="1">HYPERLINK("#"&amp;CELL("direccion",Tabla_471032!A99),"96")</f>
        <v>96</v>
      </c>
      <c r="Z103" s="5" t="str" cm="1">
        <f t="array" aca="1" ref="Z103" ca="1">HYPERLINK("#"&amp;CELL("direccion",Tabla_471059!A99),"96")</f>
        <v>96</v>
      </c>
      <c r="AA103" s="5" t="str" cm="1">
        <f t="array" aca="1" ref="AA103" ca="1">HYPERLINK("#"&amp;CELL("direccion",Tabla_471071!A99),"96")</f>
        <v>96</v>
      </c>
      <c r="AB103" s="5" t="str" cm="1">
        <f t="array" aca="1" ref="AB103" ca="1">HYPERLINK("#"&amp;CELL("direccion",Tabla_471062!A99),"96")</f>
        <v>96</v>
      </c>
      <c r="AC103" s="5" t="str" cm="1">
        <f t="array" aca="1" ref="AC103" ca="1">HYPERLINK("#"&amp;CELL("direccion",Tabla_471074!A99),"96")</f>
        <v>96</v>
      </c>
      <c r="AD103" t="s">
        <v>213</v>
      </c>
      <c r="AE103" s="3">
        <v>45747</v>
      </c>
    </row>
    <row r="104" spans="1:31" x14ac:dyDescent="0.3">
      <c r="A104">
        <v>2025</v>
      </c>
      <c r="B104" s="3">
        <v>45658</v>
      </c>
      <c r="C104" s="3">
        <v>45747</v>
      </c>
      <c r="D104" t="s">
        <v>84</v>
      </c>
      <c r="E104">
        <v>149</v>
      </c>
      <c r="F104" t="s">
        <v>260</v>
      </c>
      <c r="G104" t="s">
        <v>260</v>
      </c>
      <c r="H104" t="s">
        <v>225</v>
      </c>
      <c r="I104" t="s">
        <v>488</v>
      </c>
      <c r="J104" t="s">
        <v>285</v>
      </c>
      <c r="K104" t="s">
        <v>284</v>
      </c>
      <c r="L104" t="s">
        <v>92</v>
      </c>
      <c r="M104">
        <v>9307</v>
      </c>
      <c r="N104" t="s">
        <v>212</v>
      </c>
      <c r="O104">
        <v>7622.63</v>
      </c>
      <c r="P104" t="s">
        <v>212</v>
      </c>
      <c r="Q104" s="5" t="str" cm="1">
        <f t="array" aca="1" ref="Q104" ca="1">HYPERLINK("#"&amp;CELL("direccion",Tabla_471065!A100),"97")</f>
        <v>97</v>
      </c>
      <c r="R104" s="5" t="str" cm="1">
        <f t="array" aca="1" ref="R104" ca="1">HYPERLINK("#"&amp;CELL("direccion",Tabla_471039!A100),"97")</f>
        <v>97</v>
      </c>
      <c r="S104" s="5" t="str" cm="1">
        <f t="array" aca="1" ref="S104" ca="1">HYPERLINK("#"&amp;CELL("direccion",Tabla_471067!A100),"97")</f>
        <v>97</v>
      </c>
      <c r="T104" s="5" t="str" cm="1">
        <f t="array" aca="1" ref="T104" ca="1">HYPERLINK("#"&amp;CELL("direccion",Tabla_471023!A100),"97")</f>
        <v>97</v>
      </c>
      <c r="U104" s="5" t="str" cm="1">
        <f t="array" aca="1" ref="U104" ca="1">HYPERLINK("#"&amp;CELL("direccion",Tabla_471047!A100),"97")</f>
        <v>97</v>
      </c>
      <c r="V104" s="5" t="str" cm="1">
        <f t="array" aca="1" ref="V104" ca="1">HYPERLINK("#"&amp;CELL("direccion",Tabla_471030!A100),"97")</f>
        <v>97</v>
      </c>
      <c r="W104" s="5" t="str" cm="1">
        <f t="array" aca="1" ref="W104" ca="1">HYPERLINK("#"&amp;CELL("direccion",Tabla_471041!A100),"97")</f>
        <v>97</v>
      </c>
      <c r="X104" s="5" t="str" cm="1">
        <f t="array" aca="1" ref="X104" ca="1">HYPERLINK("#"&amp;CELL("direccion",Tabla_471031!A100),"97")</f>
        <v>97</v>
      </c>
      <c r="Y104" s="5" t="str" cm="1">
        <f t="array" aca="1" ref="Y104" ca="1">HYPERLINK("#"&amp;CELL("direccion",Tabla_471032!A100),"97")</f>
        <v>97</v>
      </c>
      <c r="Z104" s="5" t="str" cm="1">
        <f t="array" aca="1" ref="Z104" ca="1">HYPERLINK("#"&amp;CELL("direccion",Tabla_471059!A100),"97")</f>
        <v>97</v>
      </c>
      <c r="AA104" s="5" t="str" cm="1">
        <f t="array" aca="1" ref="AA104" ca="1">HYPERLINK("#"&amp;CELL("direccion",Tabla_471071!A100),"97")</f>
        <v>97</v>
      </c>
      <c r="AB104" s="5" t="str" cm="1">
        <f t="array" aca="1" ref="AB104" ca="1">HYPERLINK("#"&amp;CELL("direccion",Tabla_471062!A100),"97")</f>
        <v>97</v>
      </c>
      <c r="AC104" s="5" t="str" cm="1">
        <f t="array" aca="1" ref="AC104" ca="1">HYPERLINK("#"&amp;CELL("direccion",Tabla_471074!A100),"97")</f>
        <v>97</v>
      </c>
      <c r="AD104" t="s">
        <v>213</v>
      </c>
      <c r="AE104" s="3">
        <v>45747</v>
      </c>
    </row>
    <row r="105" spans="1:31" x14ac:dyDescent="0.3">
      <c r="A105">
        <v>2025</v>
      </c>
      <c r="B105" s="3">
        <v>45658</v>
      </c>
      <c r="C105" s="3">
        <v>45747</v>
      </c>
      <c r="D105" t="s">
        <v>84</v>
      </c>
      <c r="E105">
        <v>149</v>
      </c>
      <c r="F105" t="s">
        <v>261</v>
      </c>
      <c r="G105" t="s">
        <v>261</v>
      </c>
      <c r="H105" t="s">
        <v>225</v>
      </c>
      <c r="I105" t="s">
        <v>307</v>
      </c>
      <c r="J105" t="s">
        <v>348</v>
      </c>
      <c r="K105" t="s">
        <v>489</v>
      </c>
      <c r="L105" t="s">
        <v>91</v>
      </c>
      <c r="M105">
        <v>9307</v>
      </c>
      <c r="N105" t="s">
        <v>212</v>
      </c>
      <c r="O105">
        <v>7622.63</v>
      </c>
      <c r="P105" t="s">
        <v>212</v>
      </c>
      <c r="Q105" s="5" t="str" cm="1">
        <f t="array" aca="1" ref="Q105" ca="1">HYPERLINK("#"&amp;CELL("direccion",Tabla_471065!A101),"98")</f>
        <v>98</v>
      </c>
      <c r="R105" s="5" t="str" cm="1">
        <f t="array" aca="1" ref="R105" ca="1">HYPERLINK("#"&amp;CELL("direccion",Tabla_471039!A101),"98")</f>
        <v>98</v>
      </c>
      <c r="S105" s="5" t="str" cm="1">
        <f t="array" aca="1" ref="S105" ca="1">HYPERLINK("#"&amp;CELL("direccion",Tabla_471067!A101),"98")</f>
        <v>98</v>
      </c>
      <c r="T105" s="5" t="str" cm="1">
        <f t="array" aca="1" ref="T105" ca="1">HYPERLINK("#"&amp;CELL("direccion",Tabla_471023!A101),"98")</f>
        <v>98</v>
      </c>
      <c r="U105" s="5" t="str" cm="1">
        <f t="array" aca="1" ref="U105" ca="1">HYPERLINK("#"&amp;CELL("direccion",Tabla_471047!A101),"98")</f>
        <v>98</v>
      </c>
      <c r="V105" s="5" t="str" cm="1">
        <f t="array" aca="1" ref="V105" ca="1">HYPERLINK("#"&amp;CELL("direccion",Tabla_471030!A101),"98")</f>
        <v>98</v>
      </c>
      <c r="W105" s="5" t="str" cm="1">
        <f t="array" aca="1" ref="W105" ca="1">HYPERLINK("#"&amp;CELL("direccion",Tabla_471041!A101),"98")</f>
        <v>98</v>
      </c>
      <c r="X105" s="5" t="str" cm="1">
        <f t="array" aca="1" ref="X105" ca="1">HYPERLINK("#"&amp;CELL("direccion",Tabla_471031!A101),"98")</f>
        <v>98</v>
      </c>
      <c r="Y105" s="5" t="str" cm="1">
        <f t="array" aca="1" ref="Y105" ca="1">HYPERLINK("#"&amp;CELL("direccion",Tabla_471032!A101),"98")</f>
        <v>98</v>
      </c>
      <c r="Z105" s="5" t="str" cm="1">
        <f t="array" aca="1" ref="Z105" ca="1">HYPERLINK("#"&amp;CELL("direccion",Tabla_471059!A101),"98")</f>
        <v>98</v>
      </c>
      <c r="AA105" s="5" t="str" cm="1">
        <f t="array" aca="1" ref="AA105" ca="1">HYPERLINK("#"&amp;CELL("direccion",Tabla_471071!A101),"98")</f>
        <v>98</v>
      </c>
      <c r="AB105" s="5" t="str" cm="1">
        <f t="array" aca="1" ref="AB105" ca="1">HYPERLINK("#"&amp;CELL("direccion",Tabla_471062!A101),"98")</f>
        <v>98</v>
      </c>
      <c r="AC105" s="5" t="str" cm="1">
        <f t="array" aca="1" ref="AC105" ca="1">HYPERLINK("#"&amp;CELL("direccion",Tabla_471074!A101),"98")</f>
        <v>98</v>
      </c>
      <c r="AD105" t="s">
        <v>213</v>
      </c>
      <c r="AE105" s="3">
        <v>45747</v>
      </c>
    </row>
    <row r="106" spans="1:31" x14ac:dyDescent="0.3">
      <c r="A106">
        <v>2025</v>
      </c>
      <c r="B106" s="3">
        <v>45658</v>
      </c>
      <c r="C106" s="3">
        <v>45747</v>
      </c>
      <c r="D106" t="s">
        <v>84</v>
      </c>
      <c r="E106">
        <v>140</v>
      </c>
      <c r="F106" t="s">
        <v>261</v>
      </c>
      <c r="G106" t="s">
        <v>261</v>
      </c>
      <c r="H106" t="s">
        <v>225</v>
      </c>
      <c r="I106" t="s">
        <v>490</v>
      </c>
      <c r="J106" t="s">
        <v>491</v>
      </c>
      <c r="K106" t="s">
        <v>492</v>
      </c>
      <c r="L106" t="s">
        <v>91</v>
      </c>
      <c r="M106">
        <v>9307</v>
      </c>
      <c r="N106" t="s">
        <v>212</v>
      </c>
      <c r="O106">
        <v>7622.63</v>
      </c>
      <c r="P106" t="s">
        <v>212</v>
      </c>
      <c r="Q106" s="5" t="str" cm="1">
        <f t="array" aca="1" ref="Q106" ca="1">HYPERLINK("#"&amp;CELL("direccion",Tabla_471065!A102),"99")</f>
        <v>99</v>
      </c>
      <c r="R106" s="5" t="str" cm="1">
        <f t="array" aca="1" ref="R106" ca="1">HYPERLINK("#"&amp;CELL("direccion",Tabla_471039!A102),"99")</f>
        <v>99</v>
      </c>
      <c r="S106" s="5" t="str" cm="1">
        <f t="array" aca="1" ref="S106" ca="1">HYPERLINK("#"&amp;CELL("direccion",Tabla_471067!A102),"99")</f>
        <v>99</v>
      </c>
      <c r="T106" s="5" t="str" cm="1">
        <f t="array" aca="1" ref="T106" ca="1">HYPERLINK("#"&amp;CELL("direccion",Tabla_471023!A102),"99")</f>
        <v>99</v>
      </c>
      <c r="U106" s="5" t="str" cm="1">
        <f t="array" aca="1" ref="U106" ca="1">HYPERLINK("#"&amp;CELL("direccion",Tabla_471047!A102),"99")</f>
        <v>99</v>
      </c>
      <c r="V106" s="5" t="str" cm="1">
        <f t="array" aca="1" ref="V106" ca="1">HYPERLINK("#"&amp;CELL("direccion",Tabla_471030!A102),"99")</f>
        <v>99</v>
      </c>
      <c r="W106" s="5" t="str" cm="1">
        <f t="array" aca="1" ref="W106" ca="1">HYPERLINK("#"&amp;CELL("direccion",Tabla_471041!A102),"99")</f>
        <v>99</v>
      </c>
      <c r="X106" s="5" t="str" cm="1">
        <f t="array" aca="1" ref="X106" ca="1">HYPERLINK("#"&amp;CELL("direccion",Tabla_471031!A102),"99")</f>
        <v>99</v>
      </c>
      <c r="Y106" s="5" t="str" cm="1">
        <f t="array" aca="1" ref="Y106" ca="1">HYPERLINK("#"&amp;CELL("direccion",Tabla_471032!A102),"99")</f>
        <v>99</v>
      </c>
      <c r="Z106" s="5" t="str" cm="1">
        <f t="array" aca="1" ref="Z106" ca="1">HYPERLINK("#"&amp;CELL("direccion",Tabla_471059!A102),"99")</f>
        <v>99</v>
      </c>
      <c r="AA106" s="5" t="str" cm="1">
        <f t="array" aca="1" ref="AA106" ca="1">HYPERLINK("#"&amp;CELL("direccion",Tabla_471071!A102),"99")</f>
        <v>99</v>
      </c>
      <c r="AB106" s="5" t="str" cm="1">
        <f t="array" aca="1" ref="AB106" ca="1">HYPERLINK("#"&amp;CELL("direccion",Tabla_471062!A102),"99")</f>
        <v>99</v>
      </c>
      <c r="AC106" s="5" t="str" cm="1">
        <f t="array" aca="1" ref="AC106" ca="1">HYPERLINK("#"&amp;CELL("direccion",Tabla_471074!A102),"99")</f>
        <v>99</v>
      </c>
      <c r="AD106" t="s">
        <v>213</v>
      </c>
      <c r="AE106" s="3">
        <v>45747</v>
      </c>
    </row>
    <row r="107" spans="1:31" x14ac:dyDescent="0.3">
      <c r="A107">
        <v>2025</v>
      </c>
      <c r="B107" s="3">
        <v>45658</v>
      </c>
      <c r="C107" s="3">
        <v>45747</v>
      </c>
      <c r="D107" t="s">
        <v>84</v>
      </c>
      <c r="E107">
        <v>140</v>
      </c>
      <c r="F107" t="s">
        <v>261</v>
      </c>
      <c r="G107" t="s">
        <v>261</v>
      </c>
      <c r="H107" t="s">
        <v>225</v>
      </c>
      <c r="I107" t="s">
        <v>493</v>
      </c>
      <c r="J107" t="s">
        <v>494</v>
      </c>
      <c r="K107" t="s">
        <v>338</v>
      </c>
      <c r="L107" t="s">
        <v>92</v>
      </c>
      <c r="M107">
        <v>9307</v>
      </c>
      <c r="N107" t="s">
        <v>212</v>
      </c>
      <c r="O107">
        <v>7622.63</v>
      </c>
      <c r="P107" t="s">
        <v>212</v>
      </c>
      <c r="Q107" s="5" t="str" cm="1">
        <f t="array" aca="1" ref="Q107" ca="1">HYPERLINK("#"&amp;CELL("direccion",Tabla_471065!A103),"100")</f>
        <v>100</v>
      </c>
      <c r="R107" s="5" t="str" cm="1">
        <f t="array" aca="1" ref="R107" ca="1">HYPERLINK("#"&amp;CELL("direccion",Tabla_471039!A103),"100")</f>
        <v>100</v>
      </c>
      <c r="S107" s="5" t="str" cm="1">
        <f t="array" aca="1" ref="S107" ca="1">HYPERLINK("#"&amp;CELL("direccion",Tabla_471067!A103),"100")</f>
        <v>100</v>
      </c>
      <c r="T107" s="5" t="str" cm="1">
        <f t="array" aca="1" ref="T107" ca="1">HYPERLINK("#"&amp;CELL("direccion",Tabla_471023!A103),"100")</f>
        <v>100</v>
      </c>
      <c r="U107" s="5" t="str" cm="1">
        <f t="array" aca="1" ref="U107" ca="1">HYPERLINK("#"&amp;CELL("direccion",Tabla_471047!A103),"100")</f>
        <v>100</v>
      </c>
      <c r="V107" s="5" t="str" cm="1">
        <f t="array" aca="1" ref="V107" ca="1">HYPERLINK("#"&amp;CELL("direccion",Tabla_471030!A103),"100")</f>
        <v>100</v>
      </c>
      <c r="W107" s="5" t="str" cm="1">
        <f t="array" aca="1" ref="W107" ca="1">HYPERLINK("#"&amp;CELL("direccion",Tabla_471041!A103),"100")</f>
        <v>100</v>
      </c>
      <c r="X107" s="5" t="str" cm="1">
        <f t="array" aca="1" ref="X107" ca="1">HYPERLINK("#"&amp;CELL("direccion",Tabla_471031!A103),"100")</f>
        <v>100</v>
      </c>
      <c r="Y107" s="5" t="str" cm="1">
        <f t="array" aca="1" ref="Y107" ca="1">HYPERLINK("#"&amp;CELL("direccion",Tabla_471032!A103),"100")</f>
        <v>100</v>
      </c>
      <c r="Z107" s="5" t="str" cm="1">
        <f t="array" aca="1" ref="Z107" ca="1">HYPERLINK("#"&amp;CELL("direccion",Tabla_471059!A103),"100")</f>
        <v>100</v>
      </c>
      <c r="AA107" s="5" t="str" cm="1">
        <f t="array" aca="1" ref="AA107" ca="1">HYPERLINK("#"&amp;CELL("direccion",Tabla_471071!A103),"100")</f>
        <v>100</v>
      </c>
      <c r="AB107" s="5" t="str" cm="1">
        <f t="array" aca="1" ref="AB107" ca="1">HYPERLINK("#"&amp;CELL("direccion",Tabla_471062!A103),"100")</f>
        <v>100</v>
      </c>
      <c r="AC107" s="5" t="str" cm="1">
        <f t="array" aca="1" ref="AC107" ca="1">HYPERLINK("#"&amp;CELL("direccion",Tabla_471074!A103),"100")</f>
        <v>100</v>
      </c>
      <c r="AD107" t="s">
        <v>213</v>
      </c>
      <c r="AE107" s="3">
        <v>45747</v>
      </c>
    </row>
    <row r="108" spans="1:31" x14ac:dyDescent="0.3">
      <c r="A108">
        <v>2025</v>
      </c>
      <c r="B108" s="3">
        <v>45658</v>
      </c>
      <c r="C108" s="3">
        <v>45747</v>
      </c>
      <c r="D108" t="s">
        <v>84</v>
      </c>
      <c r="E108">
        <v>140</v>
      </c>
      <c r="F108" t="s">
        <v>262</v>
      </c>
      <c r="G108" t="s">
        <v>262</v>
      </c>
      <c r="H108" t="s">
        <v>225</v>
      </c>
      <c r="I108" t="s">
        <v>495</v>
      </c>
      <c r="J108" t="s">
        <v>342</v>
      </c>
      <c r="K108" t="s">
        <v>496</v>
      </c>
      <c r="L108" t="s">
        <v>92</v>
      </c>
      <c r="M108">
        <v>9307</v>
      </c>
      <c r="N108" t="s">
        <v>212</v>
      </c>
      <c r="O108">
        <v>7622.63</v>
      </c>
      <c r="P108" t="s">
        <v>212</v>
      </c>
      <c r="Q108" s="5" t="str" cm="1">
        <f t="array" aca="1" ref="Q108" ca="1">HYPERLINK("#"&amp;CELL("direccion",Tabla_471065!A104),"101")</f>
        <v>101</v>
      </c>
      <c r="R108" s="5" t="str" cm="1">
        <f t="array" aca="1" ref="R108" ca="1">HYPERLINK("#"&amp;CELL("direccion",Tabla_471039!A104),"101")</f>
        <v>101</v>
      </c>
      <c r="S108" s="5" t="str" cm="1">
        <f t="array" aca="1" ref="S108" ca="1">HYPERLINK("#"&amp;CELL("direccion",Tabla_471067!A104),"101")</f>
        <v>101</v>
      </c>
      <c r="T108" s="5" t="str" cm="1">
        <f t="array" aca="1" ref="T108" ca="1">HYPERLINK("#"&amp;CELL("direccion",Tabla_471023!A104),"101")</f>
        <v>101</v>
      </c>
      <c r="U108" s="5" t="str" cm="1">
        <f t="array" aca="1" ref="U108" ca="1">HYPERLINK("#"&amp;CELL("direccion",Tabla_471047!A104),"101")</f>
        <v>101</v>
      </c>
      <c r="V108" s="5" t="str" cm="1">
        <f t="array" aca="1" ref="V108" ca="1">HYPERLINK("#"&amp;CELL("direccion",Tabla_471030!A104),"101")</f>
        <v>101</v>
      </c>
      <c r="W108" s="5" t="str" cm="1">
        <f t="array" aca="1" ref="W108" ca="1">HYPERLINK("#"&amp;CELL("direccion",Tabla_471041!A104),"101")</f>
        <v>101</v>
      </c>
      <c r="X108" s="5" t="str" cm="1">
        <f t="array" aca="1" ref="X108" ca="1">HYPERLINK("#"&amp;CELL("direccion",Tabla_471031!A104),"101")</f>
        <v>101</v>
      </c>
      <c r="Y108" s="5" t="str" cm="1">
        <f t="array" aca="1" ref="Y108" ca="1">HYPERLINK("#"&amp;CELL("direccion",Tabla_471032!A104),"101")</f>
        <v>101</v>
      </c>
      <c r="Z108" s="5" t="str" cm="1">
        <f t="array" aca="1" ref="Z108" ca="1">HYPERLINK("#"&amp;CELL("direccion",Tabla_471059!A104),"101")</f>
        <v>101</v>
      </c>
      <c r="AA108" s="5" t="str" cm="1">
        <f t="array" aca="1" ref="AA108" ca="1">HYPERLINK("#"&amp;CELL("direccion",Tabla_471071!A104),"101")</f>
        <v>101</v>
      </c>
      <c r="AB108" s="5" t="str" cm="1">
        <f t="array" aca="1" ref="AB108" ca="1">HYPERLINK("#"&amp;CELL("direccion",Tabla_471062!A104),"101")</f>
        <v>101</v>
      </c>
      <c r="AC108" s="5" t="str" cm="1">
        <f t="array" aca="1" ref="AC108" ca="1">HYPERLINK("#"&amp;CELL("direccion",Tabla_471074!A104),"101")</f>
        <v>101</v>
      </c>
      <c r="AD108" t="s">
        <v>213</v>
      </c>
      <c r="AE108" s="3">
        <v>45747</v>
      </c>
    </row>
    <row r="109" spans="1:31" x14ac:dyDescent="0.3">
      <c r="A109">
        <v>2025</v>
      </c>
      <c r="B109" s="3">
        <v>45658</v>
      </c>
      <c r="C109" s="3">
        <v>45747</v>
      </c>
      <c r="D109" t="s">
        <v>84</v>
      </c>
      <c r="E109">
        <v>139</v>
      </c>
      <c r="F109" t="s">
        <v>263</v>
      </c>
      <c r="G109" t="s">
        <v>263</v>
      </c>
      <c r="H109" t="s">
        <v>225</v>
      </c>
      <c r="I109" t="s">
        <v>497</v>
      </c>
      <c r="J109" t="s">
        <v>498</v>
      </c>
      <c r="K109" t="s">
        <v>499</v>
      </c>
      <c r="L109" t="s">
        <v>91</v>
      </c>
      <c r="M109">
        <v>8893</v>
      </c>
      <c r="N109" t="s">
        <v>212</v>
      </c>
      <c r="O109">
        <v>7297.66</v>
      </c>
      <c r="P109" t="s">
        <v>212</v>
      </c>
      <c r="Q109" s="5" t="str" cm="1">
        <f t="array" aca="1" ref="Q109" ca="1">HYPERLINK("#"&amp;CELL("direccion",Tabla_471065!A105),"102")</f>
        <v>102</v>
      </c>
      <c r="R109" s="5" t="str" cm="1">
        <f t="array" aca="1" ref="R109" ca="1">HYPERLINK("#"&amp;CELL("direccion",Tabla_471039!A105),"102")</f>
        <v>102</v>
      </c>
      <c r="S109" s="5" t="str" cm="1">
        <f t="array" aca="1" ref="S109" ca="1">HYPERLINK("#"&amp;CELL("direccion",Tabla_471067!A105),"102")</f>
        <v>102</v>
      </c>
      <c r="T109" s="5" t="str" cm="1">
        <f t="array" aca="1" ref="T109" ca="1">HYPERLINK("#"&amp;CELL("direccion",Tabla_471023!A105),"102")</f>
        <v>102</v>
      </c>
      <c r="U109" s="5" t="str" cm="1">
        <f t="array" aca="1" ref="U109" ca="1">HYPERLINK("#"&amp;CELL("direccion",Tabla_471047!A105),"102")</f>
        <v>102</v>
      </c>
      <c r="V109" s="5" t="str" cm="1">
        <f t="array" aca="1" ref="V109" ca="1">HYPERLINK("#"&amp;CELL("direccion",Tabla_471030!A105),"102")</f>
        <v>102</v>
      </c>
      <c r="W109" s="5" t="str" cm="1">
        <f t="array" aca="1" ref="W109" ca="1">HYPERLINK("#"&amp;CELL("direccion",Tabla_471041!A105),"102")</f>
        <v>102</v>
      </c>
      <c r="X109" s="5" t="str" cm="1">
        <f t="array" aca="1" ref="X109" ca="1">HYPERLINK("#"&amp;CELL("direccion",Tabla_471031!A105),"102")</f>
        <v>102</v>
      </c>
      <c r="Y109" s="5" t="str" cm="1">
        <f t="array" aca="1" ref="Y109" ca="1">HYPERLINK("#"&amp;CELL("direccion",Tabla_471032!A105),"102")</f>
        <v>102</v>
      </c>
      <c r="Z109" s="5" t="str" cm="1">
        <f t="array" aca="1" ref="Z109" ca="1">HYPERLINK("#"&amp;CELL("direccion",Tabla_471059!A105),"102")</f>
        <v>102</v>
      </c>
      <c r="AA109" s="5" t="str" cm="1">
        <f t="array" aca="1" ref="AA109" ca="1">HYPERLINK("#"&amp;CELL("direccion",Tabla_471071!A105),"102")</f>
        <v>102</v>
      </c>
      <c r="AB109" s="5" t="str" cm="1">
        <f t="array" aca="1" ref="AB109" ca="1">HYPERLINK("#"&amp;CELL("direccion",Tabla_471062!A105),"102")</f>
        <v>102</v>
      </c>
      <c r="AC109" s="5" t="str" cm="1">
        <f t="array" aca="1" ref="AC109" ca="1">HYPERLINK("#"&amp;CELL("direccion",Tabla_471074!A105),"102")</f>
        <v>102</v>
      </c>
      <c r="AD109" t="s">
        <v>213</v>
      </c>
      <c r="AE109" s="3">
        <v>45747</v>
      </c>
    </row>
    <row r="110" spans="1:31" x14ac:dyDescent="0.3">
      <c r="A110">
        <v>2025</v>
      </c>
      <c r="B110" s="3">
        <v>45658</v>
      </c>
      <c r="C110" s="3">
        <v>45747</v>
      </c>
      <c r="D110" t="s">
        <v>84</v>
      </c>
      <c r="E110">
        <v>139</v>
      </c>
      <c r="F110" t="s">
        <v>264</v>
      </c>
      <c r="G110" t="s">
        <v>264</v>
      </c>
      <c r="H110" t="s">
        <v>225</v>
      </c>
      <c r="I110" t="s">
        <v>500</v>
      </c>
      <c r="J110" t="s">
        <v>449</v>
      </c>
      <c r="K110" t="s">
        <v>449</v>
      </c>
      <c r="L110" t="s">
        <v>92</v>
      </c>
      <c r="M110">
        <v>8893</v>
      </c>
      <c r="N110" t="s">
        <v>212</v>
      </c>
      <c r="O110">
        <v>7297.66</v>
      </c>
      <c r="P110" t="s">
        <v>212</v>
      </c>
      <c r="Q110" s="5" t="str" cm="1">
        <f t="array" aca="1" ref="Q110" ca="1">HYPERLINK("#"&amp;CELL("direccion",Tabla_471065!A106),"103")</f>
        <v>103</v>
      </c>
      <c r="R110" s="5" t="str" cm="1">
        <f t="array" aca="1" ref="R110" ca="1">HYPERLINK("#"&amp;CELL("direccion",Tabla_471039!A106),"103")</f>
        <v>103</v>
      </c>
      <c r="S110" s="5" t="str" cm="1">
        <f t="array" aca="1" ref="S110" ca="1">HYPERLINK("#"&amp;CELL("direccion",Tabla_471067!A106),"103")</f>
        <v>103</v>
      </c>
      <c r="T110" s="5" t="str" cm="1">
        <f t="array" aca="1" ref="T110" ca="1">HYPERLINK("#"&amp;CELL("direccion",Tabla_471023!A106),"103")</f>
        <v>103</v>
      </c>
      <c r="U110" s="5" t="str" cm="1">
        <f t="array" aca="1" ref="U110" ca="1">HYPERLINK("#"&amp;CELL("direccion",Tabla_471047!A106),"103")</f>
        <v>103</v>
      </c>
      <c r="V110" s="5" t="str" cm="1">
        <f t="array" aca="1" ref="V110" ca="1">HYPERLINK("#"&amp;CELL("direccion",Tabla_471030!A106),"103")</f>
        <v>103</v>
      </c>
      <c r="W110" s="5" t="str" cm="1">
        <f t="array" aca="1" ref="W110" ca="1">HYPERLINK("#"&amp;CELL("direccion",Tabla_471041!A106),"103")</f>
        <v>103</v>
      </c>
      <c r="X110" s="5" t="str" cm="1">
        <f t="array" aca="1" ref="X110" ca="1">HYPERLINK("#"&amp;CELL("direccion",Tabla_471031!A106),"103")</f>
        <v>103</v>
      </c>
      <c r="Y110" s="5" t="str" cm="1">
        <f t="array" aca="1" ref="Y110" ca="1">HYPERLINK("#"&amp;CELL("direccion",Tabla_471032!A106),"103")</f>
        <v>103</v>
      </c>
      <c r="Z110" s="5" t="str" cm="1">
        <f t="array" aca="1" ref="Z110" ca="1">HYPERLINK("#"&amp;CELL("direccion",Tabla_471059!A106),"103")</f>
        <v>103</v>
      </c>
      <c r="AA110" s="5" t="str" cm="1">
        <f t="array" aca="1" ref="AA110" ca="1">HYPERLINK("#"&amp;CELL("direccion",Tabla_471071!A106),"103")</f>
        <v>103</v>
      </c>
      <c r="AB110" s="5" t="str" cm="1">
        <f t="array" aca="1" ref="AB110" ca="1">HYPERLINK("#"&amp;CELL("direccion",Tabla_471062!A106),"103")</f>
        <v>103</v>
      </c>
      <c r="AC110" s="5" t="str" cm="1">
        <f t="array" aca="1" ref="AC110" ca="1">HYPERLINK("#"&amp;CELL("direccion",Tabla_471074!A106),"103")</f>
        <v>103</v>
      </c>
      <c r="AD110" t="s">
        <v>213</v>
      </c>
      <c r="AE110" s="3">
        <v>45747</v>
      </c>
    </row>
    <row r="111" spans="1:31" x14ac:dyDescent="0.3">
      <c r="A111">
        <v>2025</v>
      </c>
      <c r="B111" s="3">
        <v>45658</v>
      </c>
      <c r="C111" s="3">
        <v>45747</v>
      </c>
      <c r="D111" t="s">
        <v>84</v>
      </c>
      <c r="E111">
        <v>139</v>
      </c>
      <c r="F111" t="s">
        <v>265</v>
      </c>
      <c r="G111" t="s">
        <v>265</v>
      </c>
      <c r="H111" t="s">
        <v>225</v>
      </c>
      <c r="I111" t="s">
        <v>501</v>
      </c>
      <c r="J111" t="s">
        <v>502</v>
      </c>
      <c r="K111" t="s">
        <v>296</v>
      </c>
      <c r="L111" t="s">
        <v>92</v>
      </c>
      <c r="M111">
        <v>9927</v>
      </c>
      <c r="N111" t="s">
        <v>212</v>
      </c>
      <c r="O111">
        <v>8109.3</v>
      </c>
      <c r="P111" t="s">
        <v>212</v>
      </c>
      <c r="Q111" s="5" t="str" cm="1">
        <f t="array" aca="1" ref="Q111" ca="1">HYPERLINK("#"&amp;CELL("direccion",Tabla_471065!A107),"104")</f>
        <v>104</v>
      </c>
      <c r="R111" s="5" t="str" cm="1">
        <f t="array" aca="1" ref="R111" ca="1">HYPERLINK("#"&amp;CELL("direccion",Tabla_471039!A107),"104")</f>
        <v>104</v>
      </c>
      <c r="S111" s="5" t="str" cm="1">
        <f t="array" aca="1" ref="S111" ca="1">HYPERLINK("#"&amp;CELL("direccion",Tabla_471067!A107),"104")</f>
        <v>104</v>
      </c>
      <c r="T111" s="5" t="str" cm="1">
        <f t="array" aca="1" ref="T111" ca="1">HYPERLINK("#"&amp;CELL("direccion",Tabla_471023!A107),"104")</f>
        <v>104</v>
      </c>
      <c r="U111" s="5" t="str" cm="1">
        <f t="array" aca="1" ref="U111" ca="1">HYPERLINK("#"&amp;CELL("direccion",Tabla_471047!A107),"104")</f>
        <v>104</v>
      </c>
      <c r="V111" s="5" t="str" cm="1">
        <f t="array" aca="1" ref="V111" ca="1">HYPERLINK("#"&amp;CELL("direccion",Tabla_471030!A107),"104")</f>
        <v>104</v>
      </c>
      <c r="W111" s="5" t="str" cm="1">
        <f t="array" aca="1" ref="W111" ca="1">HYPERLINK("#"&amp;CELL("direccion",Tabla_471041!A107),"104")</f>
        <v>104</v>
      </c>
      <c r="X111" s="5" t="str" cm="1">
        <f t="array" aca="1" ref="X111" ca="1">HYPERLINK("#"&amp;CELL("direccion",Tabla_471031!A107),"104")</f>
        <v>104</v>
      </c>
      <c r="Y111" s="5" t="str" cm="1">
        <f t="array" aca="1" ref="Y111" ca="1">HYPERLINK("#"&amp;CELL("direccion",Tabla_471032!A107),"104")</f>
        <v>104</v>
      </c>
      <c r="Z111" s="5" t="str" cm="1">
        <f t="array" aca="1" ref="Z111" ca="1">HYPERLINK("#"&amp;CELL("direccion",Tabla_471059!A107),"104")</f>
        <v>104</v>
      </c>
      <c r="AA111" s="5" t="str" cm="1">
        <f t="array" aca="1" ref="AA111" ca="1">HYPERLINK("#"&amp;CELL("direccion",Tabla_471071!A107),"104")</f>
        <v>104</v>
      </c>
      <c r="AB111" s="5" t="str" cm="1">
        <f t="array" aca="1" ref="AB111" ca="1">HYPERLINK("#"&amp;CELL("direccion",Tabla_471062!A107),"104")</f>
        <v>104</v>
      </c>
      <c r="AC111" s="5" t="str" cm="1">
        <f t="array" aca="1" ref="AC111" ca="1">HYPERLINK("#"&amp;CELL("direccion",Tabla_471074!A107),"104")</f>
        <v>104</v>
      </c>
      <c r="AD111" t="s">
        <v>213</v>
      </c>
      <c r="AE111" s="3">
        <v>45747</v>
      </c>
    </row>
    <row r="112" spans="1:31" x14ac:dyDescent="0.3">
      <c r="A112">
        <v>2025</v>
      </c>
      <c r="B112" s="3">
        <v>45658</v>
      </c>
      <c r="C112" s="3">
        <v>45747</v>
      </c>
      <c r="D112" t="s">
        <v>84</v>
      </c>
      <c r="E112">
        <v>119</v>
      </c>
      <c r="F112" t="s">
        <v>266</v>
      </c>
      <c r="G112" t="s">
        <v>266</v>
      </c>
      <c r="H112" t="s">
        <v>225</v>
      </c>
      <c r="I112" t="s">
        <v>503</v>
      </c>
      <c r="J112" t="s">
        <v>358</v>
      </c>
      <c r="K112" t="s">
        <v>504</v>
      </c>
      <c r="L112" t="s">
        <v>91</v>
      </c>
      <c r="M112">
        <v>8437</v>
      </c>
      <c r="N112" t="s">
        <v>212</v>
      </c>
      <c r="O112">
        <v>6939.7300000000005</v>
      </c>
      <c r="P112" t="s">
        <v>212</v>
      </c>
      <c r="Q112" s="5" t="str" cm="1">
        <f t="array" aca="1" ref="Q112" ca="1">HYPERLINK("#"&amp;CELL("direccion",Tabla_471065!A108),"105")</f>
        <v>105</v>
      </c>
      <c r="R112" s="5" t="str" cm="1">
        <f t="array" aca="1" ref="R112" ca="1">HYPERLINK("#"&amp;CELL("direccion",Tabla_471039!A108),"105")</f>
        <v>105</v>
      </c>
      <c r="S112" s="5" t="str" cm="1">
        <f t="array" aca="1" ref="S112" ca="1">HYPERLINK("#"&amp;CELL("direccion",Tabla_471067!A108),"105")</f>
        <v>105</v>
      </c>
      <c r="T112" s="5" t="str" cm="1">
        <f t="array" aca="1" ref="T112" ca="1">HYPERLINK("#"&amp;CELL("direccion",Tabla_471023!A108),"105")</f>
        <v>105</v>
      </c>
      <c r="U112" s="5" t="str" cm="1">
        <f t="array" aca="1" ref="U112" ca="1">HYPERLINK("#"&amp;CELL("direccion",Tabla_471047!A108),"105")</f>
        <v>105</v>
      </c>
      <c r="V112" s="5" t="str" cm="1">
        <f t="array" aca="1" ref="V112" ca="1">HYPERLINK("#"&amp;CELL("direccion",Tabla_471030!A108),"105")</f>
        <v>105</v>
      </c>
      <c r="W112" s="5" t="str" cm="1">
        <f t="array" aca="1" ref="W112" ca="1">HYPERLINK("#"&amp;CELL("direccion",Tabla_471041!A108),"105")</f>
        <v>105</v>
      </c>
      <c r="X112" s="5" t="str" cm="1">
        <f t="array" aca="1" ref="X112" ca="1">HYPERLINK("#"&amp;CELL("direccion",Tabla_471031!A108),"105")</f>
        <v>105</v>
      </c>
      <c r="Y112" s="5" t="str" cm="1">
        <f t="array" aca="1" ref="Y112" ca="1">HYPERLINK("#"&amp;CELL("direccion",Tabla_471032!A108),"105")</f>
        <v>105</v>
      </c>
      <c r="Z112" s="5" t="str" cm="1">
        <f t="array" aca="1" ref="Z112" ca="1">HYPERLINK("#"&amp;CELL("direccion",Tabla_471059!A108),"105")</f>
        <v>105</v>
      </c>
      <c r="AA112" s="5" t="str" cm="1">
        <f t="array" aca="1" ref="AA112" ca="1">HYPERLINK("#"&amp;CELL("direccion",Tabla_471071!A108),"105")</f>
        <v>105</v>
      </c>
      <c r="AB112" s="5" t="str" cm="1">
        <f t="array" aca="1" ref="AB112" ca="1">HYPERLINK("#"&amp;CELL("direccion",Tabla_471062!A108),"105")</f>
        <v>105</v>
      </c>
      <c r="AC112" s="5" t="str" cm="1">
        <f t="array" aca="1" ref="AC112" ca="1">HYPERLINK("#"&amp;CELL("direccion",Tabla_471074!A108),"105")</f>
        <v>105</v>
      </c>
      <c r="AD112" t="s">
        <v>213</v>
      </c>
      <c r="AE112" s="3">
        <v>45747</v>
      </c>
    </row>
    <row r="113" spans="1:31" x14ac:dyDescent="0.3">
      <c r="A113">
        <v>2025</v>
      </c>
      <c r="B113" s="3">
        <v>45658</v>
      </c>
      <c r="C113" s="3">
        <v>45747</v>
      </c>
      <c r="D113" t="s">
        <v>84</v>
      </c>
      <c r="E113">
        <v>109</v>
      </c>
      <c r="F113" t="s">
        <v>267</v>
      </c>
      <c r="G113" t="s">
        <v>267</v>
      </c>
      <c r="H113" t="s">
        <v>225</v>
      </c>
      <c r="I113" t="s">
        <v>505</v>
      </c>
      <c r="J113" t="s">
        <v>506</v>
      </c>
      <c r="K113" t="s">
        <v>442</v>
      </c>
      <c r="L113" t="s">
        <v>91</v>
      </c>
      <c r="M113">
        <v>8059</v>
      </c>
      <c r="N113" t="s">
        <v>212</v>
      </c>
      <c r="O113">
        <v>6643.02</v>
      </c>
      <c r="P113" t="s">
        <v>212</v>
      </c>
      <c r="Q113" s="5" t="str" cm="1">
        <f t="array" aca="1" ref="Q113" ca="1">HYPERLINK("#"&amp;CELL("direccion",Tabla_471065!A109),"106")</f>
        <v>106</v>
      </c>
      <c r="R113" s="5" t="str" cm="1">
        <f t="array" aca="1" ref="R113" ca="1">HYPERLINK("#"&amp;CELL("direccion",Tabla_471039!A109),"106")</f>
        <v>106</v>
      </c>
      <c r="S113" s="5" t="str" cm="1">
        <f t="array" aca="1" ref="S113" ca="1">HYPERLINK("#"&amp;CELL("direccion",Tabla_471067!A109),"106")</f>
        <v>106</v>
      </c>
      <c r="T113" s="5" t="str" cm="1">
        <f t="array" aca="1" ref="T113" ca="1">HYPERLINK("#"&amp;CELL("direccion",Tabla_471023!A109),"106")</f>
        <v>106</v>
      </c>
      <c r="U113" s="5" t="str" cm="1">
        <f t="array" aca="1" ref="U113" ca="1">HYPERLINK("#"&amp;CELL("direccion",Tabla_471047!A109),"106")</f>
        <v>106</v>
      </c>
      <c r="V113" s="5" t="str" cm="1">
        <f t="array" aca="1" ref="V113" ca="1">HYPERLINK("#"&amp;CELL("direccion",Tabla_471030!A109),"106")</f>
        <v>106</v>
      </c>
      <c r="W113" s="5" t="str" cm="1">
        <f t="array" aca="1" ref="W113" ca="1">HYPERLINK("#"&amp;CELL("direccion",Tabla_471041!A109),"106")</f>
        <v>106</v>
      </c>
      <c r="X113" s="5" t="str" cm="1">
        <f t="array" aca="1" ref="X113" ca="1">HYPERLINK("#"&amp;CELL("direccion",Tabla_471031!A109),"106")</f>
        <v>106</v>
      </c>
      <c r="Y113" s="5" t="str" cm="1">
        <f t="array" aca="1" ref="Y113" ca="1">HYPERLINK("#"&amp;CELL("direccion",Tabla_471032!A109),"106")</f>
        <v>106</v>
      </c>
      <c r="Z113" s="5" t="str" cm="1">
        <f t="array" aca="1" ref="Z113" ca="1">HYPERLINK("#"&amp;CELL("direccion",Tabla_471059!A109),"106")</f>
        <v>106</v>
      </c>
      <c r="AA113" s="5" t="str" cm="1">
        <f t="array" aca="1" ref="AA113" ca="1">HYPERLINK("#"&amp;CELL("direccion",Tabla_471071!A109),"106")</f>
        <v>106</v>
      </c>
      <c r="AB113" s="5" t="str" cm="1">
        <f t="array" aca="1" ref="AB113" ca="1">HYPERLINK("#"&amp;CELL("direccion",Tabla_471062!A109),"106")</f>
        <v>106</v>
      </c>
      <c r="AC113" s="5" t="str" cm="1">
        <f t="array" aca="1" ref="AC113" ca="1">HYPERLINK("#"&amp;CELL("direccion",Tabla_471074!A109),"106")</f>
        <v>106</v>
      </c>
      <c r="AD113" t="s">
        <v>213</v>
      </c>
      <c r="AE113" s="3">
        <v>45747</v>
      </c>
    </row>
    <row r="114" spans="1:31" x14ac:dyDescent="0.3">
      <c r="A114">
        <v>2025</v>
      </c>
      <c r="B114" s="3">
        <v>45658</v>
      </c>
      <c r="C114" s="3">
        <v>45747</v>
      </c>
      <c r="D114" t="s">
        <v>84</v>
      </c>
      <c r="E114">
        <v>89</v>
      </c>
      <c r="F114" t="s">
        <v>268</v>
      </c>
      <c r="G114" t="s">
        <v>268</v>
      </c>
      <c r="H114" t="s">
        <v>225</v>
      </c>
      <c r="I114" t="s">
        <v>455</v>
      </c>
      <c r="J114" t="s">
        <v>507</v>
      </c>
      <c r="K114" t="s">
        <v>508</v>
      </c>
      <c r="L114" t="s">
        <v>91</v>
      </c>
      <c r="M114">
        <v>7364</v>
      </c>
      <c r="N114" t="s">
        <v>212</v>
      </c>
      <c r="O114">
        <v>6315.08</v>
      </c>
      <c r="P114" t="s">
        <v>212</v>
      </c>
      <c r="Q114" s="5" t="str" cm="1">
        <f t="array" aca="1" ref="Q114" ca="1">HYPERLINK("#"&amp;CELL("direccion",Tabla_471065!A110),"107")</f>
        <v>107</v>
      </c>
      <c r="R114" s="5" t="str" cm="1">
        <f t="array" aca="1" ref="R114" ca="1">HYPERLINK("#"&amp;CELL("direccion",Tabla_471039!A110),"107")</f>
        <v>107</v>
      </c>
      <c r="S114" s="5" t="str" cm="1">
        <f t="array" aca="1" ref="S114" ca="1">HYPERLINK("#"&amp;CELL("direccion",Tabla_471067!A110),"107")</f>
        <v>107</v>
      </c>
      <c r="T114" s="5" t="str" cm="1">
        <f t="array" aca="1" ref="T114" ca="1">HYPERLINK("#"&amp;CELL("direccion",Tabla_471023!A110),"107")</f>
        <v>107</v>
      </c>
      <c r="U114" s="5" t="str" cm="1">
        <f t="array" aca="1" ref="U114" ca="1">HYPERLINK("#"&amp;CELL("direccion",Tabla_471047!A110),"107")</f>
        <v>107</v>
      </c>
      <c r="V114" s="5" t="str" cm="1">
        <f t="array" aca="1" ref="V114" ca="1">HYPERLINK("#"&amp;CELL("direccion",Tabla_471030!A110),"107")</f>
        <v>107</v>
      </c>
      <c r="W114" s="5" t="str" cm="1">
        <f t="array" aca="1" ref="W114" ca="1">HYPERLINK("#"&amp;CELL("direccion",Tabla_471041!A110),"107")</f>
        <v>107</v>
      </c>
      <c r="X114" s="5" t="str" cm="1">
        <f t="array" aca="1" ref="X114" ca="1">HYPERLINK("#"&amp;CELL("direccion",Tabla_471031!A110),"107")</f>
        <v>107</v>
      </c>
      <c r="Y114" s="5" t="str" cm="1">
        <f t="array" aca="1" ref="Y114" ca="1">HYPERLINK("#"&amp;CELL("direccion",Tabla_471032!A110),"107")</f>
        <v>107</v>
      </c>
      <c r="Z114" s="5" t="str" cm="1">
        <f t="array" aca="1" ref="Z114" ca="1">HYPERLINK("#"&amp;CELL("direccion",Tabla_471059!A110),"107")</f>
        <v>107</v>
      </c>
      <c r="AA114" s="5" t="str" cm="1">
        <f t="array" aca="1" ref="AA114" ca="1">HYPERLINK("#"&amp;CELL("direccion",Tabla_471071!A110),"107")</f>
        <v>107</v>
      </c>
      <c r="AB114" s="5" t="str" cm="1">
        <f t="array" aca="1" ref="AB114" ca="1">HYPERLINK("#"&amp;CELL("direccion",Tabla_471062!A110),"107")</f>
        <v>107</v>
      </c>
      <c r="AC114" s="5" t="str" cm="1">
        <f t="array" aca="1" ref="AC114" ca="1">HYPERLINK("#"&amp;CELL("direccion",Tabla_471074!A110),"107")</f>
        <v>107</v>
      </c>
      <c r="AD114" t="s">
        <v>213</v>
      </c>
      <c r="AE114" s="3">
        <v>45747</v>
      </c>
    </row>
    <row r="115" spans="1:31" x14ac:dyDescent="0.3">
      <c r="A115">
        <v>2025</v>
      </c>
      <c r="B115" s="3">
        <v>45658</v>
      </c>
      <c r="C115" s="3">
        <v>45747</v>
      </c>
      <c r="D115" t="s">
        <v>84</v>
      </c>
      <c r="E115">
        <v>89</v>
      </c>
      <c r="F115" t="s">
        <v>250</v>
      </c>
      <c r="G115" t="s">
        <v>250</v>
      </c>
      <c r="H115" t="s">
        <v>225</v>
      </c>
      <c r="I115" t="s">
        <v>343</v>
      </c>
      <c r="J115" t="s">
        <v>509</v>
      </c>
      <c r="K115" t="s">
        <v>510</v>
      </c>
      <c r="L115" t="s">
        <v>91</v>
      </c>
      <c r="M115">
        <v>7364</v>
      </c>
      <c r="N115" t="s">
        <v>212</v>
      </c>
      <c r="O115">
        <v>6315.08</v>
      </c>
      <c r="P115" t="s">
        <v>212</v>
      </c>
      <c r="Q115" s="5" t="str" cm="1">
        <f t="array" aca="1" ref="Q115" ca="1">HYPERLINK("#"&amp;CELL("direccion",Tabla_471065!A111),"108")</f>
        <v>108</v>
      </c>
      <c r="R115" s="5" t="str" cm="1">
        <f t="array" aca="1" ref="R115" ca="1">HYPERLINK("#"&amp;CELL("direccion",Tabla_471039!A111),"108")</f>
        <v>108</v>
      </c>
      <c r="S115" s="5" t="str" cm="1">
        <f t="array" aca="1" ref="S115" ca="1">HYPERLINK("#"&amp;CELL("direccion",Tabla_471067!A111),"108")</f>
        <v>108</v>
      </c>
      <c r="T115" s="5" t="str" cm="1">
        <f t="array" aca="1" ref="T115" ca="1">HYPERLINK("#"&amp;CELL("direccion",Tabla_471023!A111),"108")</f>
        <v>108</v>
      </c>
      <c r="U115" s="5" t="str" cm="1">
        <f t="array" aca="1" ref="U115" ca="1">HYPERLINK("#"&amp;CELL("direccion",Tabla_471047!A111),"108")</f>
        <v>108</v>
      </c>
      <c r="V115" s="5" t="str" cm="1">
        <f t="array" aca="1" ref="V115" ca="1">HYPERLINK("#"&amp;CELL("direccion",Tabla_471030!A111),"108")</f>
        <v>108</v>
      </c>
      <c r="W115" s="5" t="str" cm="1">
        <f t="array" aca="1" ref="W115" ca="1">HYPERLINK("#"&amp;CELL("direccion",Tabla_471041!A111),"108")</f>
        <v>108</v>
      </c>
      <c r="X115" s="5" t="str" cm="1">
        <f t="array" aca="1" ref="X115" ca="1">HYPERLINK("#"&amp;CELL("direccion",Tabla_471031!A111),"108")</f>
        <v>108</v>
      </c>
      <c r="Y115" s="5" t="str" cm="1">
        <f t="array" aca="1" ref="Y115" ca="1">HYPERLINK("#"&amp;CELL("direccion",Tabla_471032!A111),"108")</f>
        <v>108</v>
      </c>
      <c r="Z115" s="5" t="str" cm="1">
        <f t="array" aca="1" ref="Z115" ca="1">HYPERLINK("#"&amp;CELL("direccion",Tabla_471059!A111),"108")</f>
        <v>108</v>
      </c>
      <c r="AA115" s="5" t="str" cm="1">
        <f t="array" aca="1" ref="AA115" ca="1">HYPERLINK("#"&amp;CELL("direccion",Tabla_471071!A111),"108")</f>
        <v>108</v>
      </c>
      <c r="AB115" s="5" t="str" cm="1">
        <f t="array" aca="1" ref="AB115" ca="1">HYPERLINK("#"&amp;CELL("direccion",Tabla_471062!A111),"108")</f>
        <v>108</v>
      </c>
      <c r="AC115" s="5" t="str" cm="1">
        <f t="array" aca="1" ref="AC115" ca="1">HYPERLINK("#"&amp;CELL("direccion",Tabla_471074!A111),"108")</f>
        <v>108</v>
      </c>
      <c r="AD115" t="s">
        <v>213</v>
      </c>
      <c r="AE115" s="3">
        <v>45747</v>
      </c>
    </row>
    <row r="116" spans="1:31" x14ac:dyDescent="0.3">
      <c r="A116">
        <v>2025</v>
      </c>
      <c r="B116" s="3">
        <v>45658</v>
      </c>
      <c r="C116" s="3">
        <v>45747</v>
      </c>
      <c r="D116" t="s">
        <v>84</v>
      </c>
      <c r="E116">
        <v>89</v>
      </c>
      <c r="F116" t="s">
        <v>250</v>
      </c>
      <c r="G116" t="s">
        <v>250</v>
      </c>
      <c r="H116" t="s">
        <v>225</v>
      </c>
      <c r="I116" t="s">
        <v>511</v>
      </c>
      <c r="J116" t="s">
        <v>282</v>
      </c>
      <c r="K116" t="s">
        <v>350</v>
      </c>
      <c r="L116" t="s">
        <v>92</v>
      </c>
      <c r="M116">
        <v>7364</v>
      </c>
      <c r="N116" t="s">
        <v>212</v>
      </c>
      <c r="O116">
        <v>6315.08</v>
      </c>
      <c r="P116" t="s">
        <v>212</v>
      </c>
      <c r="Q116" s="5" t="str" cm="1">
        <f t="array" aca="1" ref="Q116" ca="1">HYPERLINK("#"&amp;CELL("direccion",Tabla_471065!A112),"109")</f>
        <v>109</v>
      </c>
      <c r="R116" s="5" t="str" cm="1">
        <f t="array" aca="1" ref="R116" ca="1">HYPERLINK("#"&amp;CELL("direccion",Tabla_471039!A112),"109")</f>
        <v>109</v>
      </c>
      <c r="S116" s="5" t="str" cm="1">
        <f t="array" aca="1" ref="S116" ca="1">HYPERLINK("#"&amp;CELL("direccion",Tabla_471067!A112),"109")</f>
        <v>109</v>
      </c>
      <c r="T116" s="5" t="str" cm="1">
        <f t="array" aca="1" ref="T116" ca="1">HYPERLINK("#"&amp;CELL("direccion",Tabla_471023!A112),"109")</f>
        <v>109</v>
      </c>
      <c r="U116" s="5" t="str" cm="1">
        <f t="array" aca="1" ref="U116" ca="1">HYPERLINK("#"&amp;CELL("direccion",Tabla_471047!A112),"109")</f>
        <v>109</v>
      </c>
      <c r="V116" s="5" t="str" cm="1">
        <f t="array" aca="1" ref="V116" ca="1">HYPERLINK("#"&amp;CELL("direccion",Tabla_471030!A112),"109")</f>
        <v>109</v>
      </c>
      <c r="W116" s="5" t="str" cm="1">
        <f t="array" aca="1" ref="W116" ca="1">HYPERLINK("#"&amp;CELL("direccion",Tabla_471041!A112),"109")</f>
        <v>109</v>
      </c>
      <c r="X116" s="5" t="str" cm="1">
        <f t="array" aca="1" ref="X116" ca="1">HYPERLINK("#"&amp;CELL("direccion",Tabla_471031!A112),"109")</f>
        <v>109</v>
      </c>
      <c r="Y116" s="5" t="str" cm="1">
        <f t="array" aca="1" ref="Y116" ca="1">HYPERLINK("#"&amp;CELL("direccion",Tabla_471032!A112),"109")</f>
        <v>109</v>
      </c>
      <c r="Z116" s="5" t="str" cm="1">
        <f t="array" aca="1" ref="Z116" ca="1">HYPERLINK("#"&amp;CELL("direccion",Tabla_471059!A112),"109")</f>
        <v>109</v>
      </c>
      <c r="AA116" s="5" t="str" cm="1">
        <f t="array" aca="1" ref="AA116" ca="1">HYPERLINK("#"&amp;CELL("direccion",Tabla_471071!A112),"109")</f>
        <v>109</v>
      </c>
      <c r="AB116" s="5" t="str" cm="1">
        <f t="array" aca="1" ref="AB116" ca="1">HYPERLINK("#"&amp;CELL("direccion",Tabla_471062!A112),"109")</f>
        <v>109</v>
      </c>
      <c r="AC116" s="5" t="str" cm="1">
        <f t="array" aca="1" ref="AC116" ca="1">HYPERLINK("#"&amp;CELL("direccion",Tabla_471074!A112),"109")</f>
        <v>109</v>
      </c>
      <c r="AD116" t="s">
        <v>213</v>
      </c>
      <c r="AE116" s="3">
        <v>45747</v>
      </c>
    </row>
    <row r="117" spans="1:31" x14ac:dyDescent="0.3">
      <c r="A117">
        <v>2025</v>
      </c>
      <c r="B117" s="3">
        <v>45658</v>
      </c>
      <c r="C117" s="3">
        <v>45747</v>
      </c>
      <c r="D117" t="s">
        <v>84</v>
      </c>
      <c r="E117">
        <v>89</v>
      </c>
      <c r="F117" t="s">
        <v>268</v>
      </c>
      <c r="G117" t="s">
        <v>268</v>
      </c>
      <c r="H117" t="s">
        <v>225</v>
      </c>
      <c r="I117" t="s">
        <v>512</v>
      </c>
      <c r="J117" t="s">
        <v>338</v>
      </c>
      <c r="K117" t="s">
        <v>296</v>
      </c>
      <c r="L117" t="s">
        <v>92</v>
      </c>
      <c r="M117">
        <v>7364</v>
      </c>
      <c r="N117" t="s">
        <v>212</v>
      </c>
      <c r="O117">
        <v>6315.08</v>
      </c>
      <c r="P117" t="s">
        <v>212</v>
      </c>
      <c r="Q117" s="5" t="str" cm="1">
        <f t="array" aca="1" ref="Q117" ca="1">HYPERLINK("#"&amp;CELL("direccion",Tabla_471065!A113),"110")</f>
        <v>110</v>
      </c>
      <c r="R117" s="5" t="str" cm="1">
        <f t="array" aca="1" ref="R117" ca="1">HYPERLINK("#"&amp;CELL("direccion",Tabla_471039!A113),"110")</f>
        <v>110</v>
      </c>
      <c r="S117" s="5" t="str" cm="1">
        <f t="array" aca="1" ref="S117" ca="1">HYPERLINK("#"&amp;CELL("direccion",Tabla_471067!A113),"110")</f>
        <v>110</v>
      </c>
      <c r="T117" s="5" t="str" cm="1">
        <f t="array" aca="1" ref="T117" ca="1">HYPERLINK("#"&amp;CELL("direccion",Tabla_471023!A113),"110")</f>
        <v>110</v>
      </c>
      <c r="U117" s="5" t="str" cm="1">
        <f t="array" aca="1" ref="U117" ca="1">HYPERLINK("#"&amp;CELL("direccion",Tabla_471047!A113),"110")</f>
        <v>110</v>
      </c>
      <c r="V117" s="5" t="str" cm="1">
        <f t="array" aca="1" ref="V117" ca="1">HYPERLINK("#"&amp;CELL("direccion",Tabla_471030!A113),"110")</f>
        <v>110</v>
      </c>
      <c r="W117" s="5" t="str" cm="1">
        <f t="array" aca="1" ref="W117" ca="1">HYPERLINK("#"&amp;CELL("direccion",Tabla_471041!A113),"110")</f>
        <v>110</v>
      </c>
      <c r="X117" s="5" t="str" cm="1">
        <f t="array" aca="1" ref="X117" ca="1">HYPERLINK("#"&amp;CELL("direccion",Tabla_471031!A113),"110")</f>
        <v>110</v>
      </c>
      <c r="Y117" s="5" t="str" cm="1">
        <f t="array" aca="1" ref="Y117" ca="1">HYPERLINK("#"&amp;CELL("direccion",Tabla_471032!A113),"110")</f>
        <v>110</v>
      </c>
      <c r="Z117" s="5" t="str" cm="1">
        <f t="array" aca="1" ref="Z117" ca="1">HYPERLINK("#"&amp;CELL("direccion",Tabla_471059!A113),"110")</f>
        <v>110</v>
      </c>
      <c r="AA117" s="5" t="str" cm="1">
        <f t="array" aca="1" ref="AA117" ca="1">HYPERLINK("#"&amp;CELL("direccion",Tabla_471071!A113),"110")</f>
        <v>110</v>
      </c>
      <c r="AB117" s="5" t="str" cm="1">
        <f t="array" aca="1" ref="AB117" ca="1">HYPERLINK("#"&amp;CELL("direccion",Tabla_471062!A113),"110")</f>
        <v>110</v>
      </c>
      <c r="AC117" s="5" t="str" cm="1">
        <f t="array" aca="1" ref="AC117" ca="1">HYPERLINK("#"&amp;CELL("direccion",Tabla_471074!A113),"110")</f>
        <v>110</v>
      </c>
      <c r="AD117" t="s">
        <v>213</v>
      </c>
      <c r="AE117" s="3">
        <v>45747</v>
      </c>
    </row>
    <row r="118" spans="1:31" x14ac:dyDescent="0.3">
      <c r="A118">
        <v>2025</v>
      </c>
      <c r="B118" s="3">
        <v>45658</v>
      </c>
      <c r="C118" s="3">
        <v>45747</v>
      </c>
      <c r="D118" t="s">
        <v>84</v>
      </c>
      <c r="E118">
        <v>89</v>
      </c>
      <c r="F118" t="s">
        <v>269</v>
      </c>
      <c r="G118" t="s">
        <v>269</v>
      </c>
      <c r="H118" t="s">
        <v>225</v>
      </c>
      <c r="I118" t="s">
        <v>513</v>
      </c>
      <c r="J118" t="s">
        <v>284</v>
      </c>
      <c r="K118" t="s">
        <v>514</v>
      </c>
      <c r="L118" t="s">
        <v>91</v>
      </c>
      <c r="M118">
        <v>8399</v>
      </c>
      <c r="N118" t="s">
        <v>212</v>
      </c>
      <c r="O118">
        <v>6909.9000000000005</v>
      </c>
      <c r="P118" t="s">
        <v>212</v>
      </c>
      <c r="Q118" s="5" t="str" cm="1">
        <f t="array" aca="1" ref="Q118" ca="1">HYPERLINK("#"&amp;CELL("direccion",Tabla_471065!A114),"111")</f>
        <v>111</v>
      </c>
      <c r="R118" s="5" t="str" cm="1">
        <f t="array" aca="1" ref="R118" ca="1">HYPERLINK("#"&amp;CELL("direccion",Tabla_471039!A114),"111")</f>
        <v>111</v>
      </c>
      <c r="S118" s="5" t="str" cm="1">
        <f t="array" aca="1" ref="S118" ca="1">HYPERLINK("#"&amp;CELL("direccion",Tabla_471067!A114),"111")</f>
        <v>111</v>
      </c>
      <c r="T118" s="5" t="str" cm="1">
        <f t="array" aca="1" ref="T118" ca="1">HYPERLINK("#"&amp;CELL("direccion",Tabla_471023!A114),"111")</f>
        <v>111</v>
      </c>
      <c r="U118" s="5" t="str" cm="1">
        <f t="array" aca="1" ref="U118" ca="1">HYPERLINK("#"&amp;CELL("direccion",Tabla_471047!A114),"111")</f>
        <v>111</v>
      </c>
      <c r="V118" s="5" t="str" cm="1">
        <f t="array" aca="1" ref="V118" ca="1">HYPERLINK("#"&amp;CELL("direccion",Tabla_471030!A114),"111")</f>
        <v>111</v>
      </c>
      <c r="W118" s="5" t="str" cm="1">
        <f t="array" aca="1" ref="W118" ca="1">HYPERLINK("#"&amp;CELL("direccion",Tabla_471041!A114),"111")</f>
        <v>111</v>
      </c>
      <c r="X118" s="5" t="str" cm="1">
        <f t="array" aca="1" ref="X118" ca="1">HYPERLINK("#"&amp;CELL("direccion",Tabla_471031!A114),"111")</f>
        <v>111</v>
      </c>
      <c r="Y118" s="5" t="str" cm="1">
        <f t="array" aca="1" ref="Y118" ca="1">HYPERLINK("#"&amp;CELL("direccion",Tabla_471032!A114),"111")</f>
        <v>111</v>
      </c>
      <c r="Z118" s="5" t="str" cm="1">
        <f t="array" aca="1" ref="Z118" ca="1">HYPERLINK("#"&amp;CELL("direccion",Tabla_471059!A114),"111")</f>
        <v>111</v>
      </c>
      <c r="AA118" s="5" t="str" cm="1">
        <f t="array" aca="1" ref="AA118" ca="1">HYPERLINK("#"&amp;CELL("direccion",Tabla_471071!A114),"111")</f>
        <v>111</v>
      </c>
      <c r="AB118" s="5" t="str" cm="1">
        <f t="array" aca="1" ref="AB118" ca="1">HYPERLINK("#"&amp;CELL("direccion",Tabla_471062!A114),"111")</f>
        <v>111</v>
      </c>
      <c r="AC118" s="5" t="str" cm="1">
        <f t="array" aca="1" ref="AC118" ca="1">HYPERLINK("#"&amp;CELL("direccion",Tabla_471074!A114),"111")</f>
        <v>111</v>
      </c>
      <c r="AD118" t="s">
        <v>213</v>
      </c>
      <c r="AE118" s="3">
        <v>45747</v>
      </c>
    </row>
    <row r="119" spans="1:31" x14ac:dyDescent="0.3">
      <c r="A119">
        <v>2025</v>
      </c>
      <c r="B119" s="3">
        <v>45658</v>
      </c>
      <c r="C119" s="3">
        <v>45747</v>
      </c>
      <c r="D119" t="s">
        <v>84</v>
      </c>
      <c r="E119">
        <v>89</v>
      </c>
      <c r="F119" t="s">
        <v>269</v>
      </c>
      <c r="G119" t="s">
        <v>269</v>
      </c>
      <c r="H119" t="s">
        <v>225</v>
      </c>
      <c r="I119" t="s">
        <v>515</v>
      </c>
      <c r="J119" t="s">
        <v>285</v>
      </c>
      <c r="K119" t="s">
        <v>442</v>
      </c>
      <c r="L119" t="s">
        <v>91</v>
      </c>
      <c r="M119">
        <v>8399</v>
      </c>
      <c r="N119" t="s">
        <v>212</v>
      </c>
      <c r="O119">
        <v>6909.9000000000005</v>
      </c>
      <c r="P119" t="s">
        <v>212</v>
      </c>
      <c r="Q119" s="5" t="str" cm="1">
        <f t="array" aca="1" ref="Q119" ca="1">HYPERLINK("#"&amp;CELL("direccion",Tabla_471065!A115),"112")</f>
        <v>112</v>
      </c>
      <c r="R119" s="5" t="str" cm="1">
        <f t="array" aca="1" ref="R119" ca="1">HYPERLINK("#"&amp;CELL("direccion",Tabla_471039!A115),"112")</f>
        <v>112</v>
      </c>
      <c r="S119" s="5" t="str" cm="1">
        <f t="array" aca="1" ref="S119" ca="1">HYPERLINK("#"&amp;CELL("direccion",Tabla_471067!A115),"112")</f>
        <v>112</v>
      </c>
      <c r="T119" s="5" t="str" cm="1">
        <f t="array" aca="1" ref="T119" ca="1">HYPERLINK("#"&amp;CELL("direccion",Tabla_471023!A115),"112")</f>
        <v>112</v>
      </c>
      <c r="U119" s="5" t="str" cm="1">
        <f t="array" aca="1" ref="U119" ca="1">HYPERLINK("#"&amp;CELL("direccion",Tabla_471047!A115),"112")</f>
        <v>112</v>
      </c>
      <c r="V119" s="5" t="str" cm="1">
        <f t="array" aca="1" ref="V119" ca="1">HYPERLINK("#"&amp;CELL("direccion",Tabla_471030!A115),"112")</f>
        <v>112</v>
      </c>
      <c r="W119" s="5" t="str" cm="1">
        <f t="array" aca="1" ref="W119" ca="1">HYPERLINK("#"&amp;CELL("direccion",Tabla_471041!A115),"112")</f>
        <v>112</v>
      </c>
      <c r="X119" s="5" t="str" cm="1">
        <f t="array" aca="1" ref="X119" ca="1">HYPERLINK("#"&amp;CELL("direccion",Tabla_471031!A115),"112")</f>
        <v>112</v>
      </c>
      <c r="Y119" s="5" t="str" cm="1">
        <f t="array" aca="1" ref="Y119" ca="1">HYPERLINK("#"&amp;CELL("direccion",Tabla_471032!A115),"112")</f>
        <v>112</v>
      </c>
      <c r="Z119" s="5" t="str" cm="1">
        <f t="array" aca="1" ref="Z119" ca="1">HYPERLINK("#"&amp;CELL("direccion",Tabla_471059!A115),"112")</f>
        <v>112</v>
      </c>
      <c r="AA119" s="5" t="str" cm="1">
        <f t="array" aca="1" ref="AA119" ca="1">HYPERLINK("#"&amp;CELL("direccion",Tabla_471071!A115),"112")</f>
        <v>112</v>
      </c>
      <c r="AB119" s="5" t="str" cm="1">
        <f t="array" aca="1" ref="AB119" ca="1">HYPERLINK("#"&amp;CELL("direccion",Tabla_471062!A115),"112")</f>
        <v>112</v>
      </c>
      <c r="AC119" s="5" t="str" cm="1">
        <f t="array" aca="1" ref="AC119" ca="1">HYPERLINK("#"&amp;CELL("direccion",Tabla_471074!A115),"112")</f>
        <v>112</v>
      </c>
      <c r="AD119" t="s">
        <v>213</v>
      </c>
      <c r="AE119" s="3">
        <v>45747</v>
      </c>
    </row>
    <row r="120" spans="1:31" x14ac:dyDescent="0.3">
      <c r="A120">
        <v>2025</v>
      </c>
      <c r="B120" s="3">
        <v>45658</v>
      </c>
      <c r="C120" s="3">
        <v>45747</v>
      </c>
      <c r="D120" t="s">
        <v>84</v>
      </c>
      <c r="E120">
        <v>89</v>
      </c>
      <c r="F120" t="s">
        <v>250</v>
      </c>
      <c r="G120" t="s">
        <v>250</v>
      </c>
      <c r="H120" t="s">
        <v>225</v>
      </c>
      <c r="I120" t="s">
        <v>383</v>
      </c>
      <c r="J120" t="s">
        <v>516</v>
      </c>
      <c r="K120" t="s">
        <v>458</v>
      </c>
      <c r="L120" t="s">
        <v>91</v>
      </c>
      <c r="M120">
        <v>8399</v>
      </c>
      <c r="N120" t="s">
        <v>212</v>
      </c>
      <c r="O120">
        <v>6909.9000000000005</v>
      </c>
      <c r="P120" t="s">
        <v>212</v>
      </c>
      <c r="Q120" s="5" t="str" cm="1">
        <f t="array" aca="1" ref="Q120" ca="1">HYPERLINK("#"&amp;CELL("direccion",Tabla_471065!A116),"113")</f>
        <v>113</v>
      </c>
      <c r="R120" s="5" t="str" cm="1">
        <f t="array" aca="1" ref="R120" ca="1">HYPERLINK("#"&amp;CELL("direccion",Tabla_471039!A116),"113")</f>
        <v>113</v>
      </c>
      <c r="S120" s="5" t="str" cm="1">
        <f t="array" aca="1" ref="S120" ca="1">HYPERLINK("#"&amp;CELL("direccion",Tabla_471067!A116),"113")</f>
        <v>113</v>
      </c>
      <c r="T120" s="5" t="str" cm="1">
        <f t="array" aca="1" ref="T120" ca="1">HYPERLINK("#"&amp;CELL("direccion",Tabla_471023!A116),"113")</f>
        <v>113</v>
      </c>
      <c r="U120" s="5" t="str" cm="1">
        <f t="array" aca="1" ref="U120" ca="1">HYPERLINK("#"&amp;CELL("direccion",Tabla_471047!A116),"113")</f>
        <v>113</v>
      </c>
      <c r="V120" s="5" t="str" cm="1">
        <f t="array" aca="1" ref="V120" ca="1">HYPERLINK("#"&amp;CELL("direccion",Tabla_471030!A116),"113")</f>
        <v>113</v>
      </c>
      <c r="W120" s="5" t="str" cm="1">
        <f t="array" aca="1" ref="W120" ca="1">HYPERLINK("#"&amp;CELL("direccion",Tabla_471041!A116),"113")</f>
        <v>113</v>
      </c>
      <c r="X120" s="5" t="str" cm="1">
        <f t="array" aca="1" ref="X120" ca="1">HYPERLINK("#"&amp;CELL("direccion",Tabla_471031!A116),"113")</f>
        <v>113</v>
      </c>
      <c r="Y120" s="5" t="str" cm="1">
        <f t="array" aca="1" ref="Y120" ca="1">HYPERLINK("#"&amp;CELL("direccion",Tabla_471032!A116),"113")</f>
        <v>113</v>
      </c>
      <c r="Z120" s="5" t="str" cm="1">
        <f t="array" aca="1" ref="Z120" ca="1">HYPERLINK("#"&amp;CELL("direccion",Tabla_471059!A116),"113")</f>
        <v>113</v>
      </c>
      <c r="AA120" s="5" t="str" cm="1">
        <f t="array" aca="1" ref="AA120" ca="1">HYPERLINK("#"&amp;CELL("direccion",Tabla_471071!A116),"113")</f>
        <v>113</v>
      </c>
      <c r="AB120" s="5" t="str" cm="1">
        <f t="array" aca="1" ref="AB120" ca="1">HYPERLINK("#"&amp;CELL("direccion",Tabla_471062!A116),"113")</f>
        <v>113</v>
      </c>
      <c r="AC120" s="5" t="str" cm="1">
        <f t="array" aca="1" ref="AC120" ca="1">HYPERLINK("#"&amp;CELL("direccion",Tabla_471074!A116),"113")</f>
        <v>113</v>
      </c>
      <c r="AD120" t="s">
        <v>213</v>
      </c>
      <c r="AE120" s="3">
        <v>45747</v>
      </c>
    </row>
    <row r="121" spans="1:31" x14ac:dyDescent="0.3">
      <c r="A121">
        <v>2025</v>
      </c>
      <c r="B121" s="3">
        <v>45658</v>
      </c>
      <c r="C121" s="3">
        <v>45747</v>
      </c>
      <c r="D121" t="s">
        <v>84</v>
      </c>
      <c r="E121">
        <v>89</v>
      </c>
      <c r="F121" t="s">
        <v>250</v>
      </c>
      <c r="G121" t="s">
        <v>250</v>
      </c>
      <c r="H121" t="s">
        <v>225</v>
      </c>
      <c r="I121" t="s">
        <v>517</v>
      </c>
      <c r="J121" t="s">
        <v>518</v>
      </c>
      <c r="K121" t="s">
        <v>519</v>
      </c>
      <c r="L121" t="s">
        <v>92</v>
      </c>
      <c r="M121">
        <v>7364</v>
      </c>
      <c r="N121" t="s">
        <v>212</v>
      </c>
      <c r="O121">
        <v>6315.08</v>
      </c>
      <c r="P121" t="s">
        <v>212</v>
      </c>
      <c r="Q121" s="5" t="str" cm="1">
        <f t="array" aca="1" ref="Q121" ca="1">HYPERLINK("#"&amp;CELL("direccion",Tabla_471065!A117),"114")</f>
        <v>114</v>
      </c>
      <c r="R121" s="5" t="str" cm="1">
        <f t="array" aca="1" ref="R121" ca="1">HYPERLINK("#"&amp;CELL("direccion",Tabla_471039!A117),"114")</f>
        <v>114</v>
      </c>
      <c r="S121" s="5" t="str" cm="1">
        <f t="array" aca="1" ref="S121" ca="1">HYPERLINK("#"&amp;CELL("direccion",Tabla_471067!A117),"114")</f>
        <v>114</v>
      </c>
      <c r="T121" s="5" t="str" cm="1">
        <f t="array" aca="1" ref="T121" ca="1">HYPERLINK("#"&amp;CELL("direccion",Tabla_471023!A117),"114")</f>
        <v>114</v>
      </c>
      <c r="U121" s="5" t="str" cm="1">
        <f t="array" aca="1" ref="U121" ca="1">HYPERLINK("#"&amp;CELL("direccion",Tabla_471047!A117),"114")</f>
        <v>114</v>
      </c>
      <c r="V121" s="5" t="str" cm="1">
        <f t="array" aca="1" ref="V121" ca="1">HYPERLINK("#"&amp;CELL("direccion",Tabla_471030!A117),"114")</f>
        <v>114</v>
      </c>
      <c r="W121" s="5" t="str" cm="1">
        <f t="array" aca="1" ref="W121" ca="1">HYPERLINK("#"&amp;CELL("direccion",Tabla_471041!A117),"114")</f>
        <v>114</v>
      </c>
      <c r="X121" s="5" t="str" cm="1">
        <f t="array" aca="1" ref="X121" ca="1">HYPERLINK("#"&amp;CELL("direccion",Tabla_471031!A117),"114")</f>
        <v>114</v>
      </c>
      <c r="Y121" s="5" t="str" cm="1">
        <f t="array" aca="1" ref="Y121" ca="1">HYPERLINK("#"&amp;CELL("direccion",Tabla_471032!A117),"114")</f>
        <v>114</v>
      </c>
      <c r="Z121" s="5" t="str" cm="1">
        <f t="array" aca="1" ref="Z121" ca="1">HYPERLINK("#"&amp;CELL("direccion",Tabla_471059!A117),"114")</f>
        <v>114</v>
      </c>
      <c r="AA121" s="5" t="str" cm="1">
        <f t="array" aca="1" ref="AA121" ca="1">HYPERLINK("#"&amp;CELL("direccion",Tabla_471071!A117),"114")</f>
        <v>114</v>
      </c>
      <c r="AB121" s="5" t="str" cm="1">
        <f t="array" aca="1" ref="AB121" ca="1">HYPERLINK("#"&amp;CELL("direccion",Tabla_471062!A117),"114")</f>
        <v>114</v>
      </c>
      <c r="AC121" s="5" t="str" cm="1">
        <f t="array" aca="1" ref="AC121" ca="1">HYPERLINK("#"&amp;CELL("direccion",Tabla_471074!A117),"114")</f>
        <v>114</v>
      </c>
      <c r="AD121" t="s">
        <v>213</v>
      </c>
      <c r="AE121" s="3">
        <v>45747</v>
      </c>
    </row>
    <row r="122" spans="1:31" x14ac:dyDescent="0.3">
      <c r="A122">
        <v>2025</v>
      </c>
      <c r="B122" s="3">
        <v>45658</v>
      </c>
      <c r="C122" s="3">
        <v>45747</v>
      </c>
      <c r="D122" t="s">
        <v>89</v>
      </c>
      <c r="E122">
        <v>1142</v>
      </c>
      <c r="F122" t="s">
        <v>270</v>
      </c>
      <c r="G122" t="s">
        <v>270</v>
      </c>
      <c r="H122" t="s">
        <v>225</v>
      </c>
      <c r="I122" t="s">
        <v>520</v>
      </c>
      <c r="J122" t="s">
        <v>272</v>
      </c>
      <c r="K122" t="s">
        <v>521</v>
      </c>
      <c r="L122" t="s">
        <v>92</v>
      </c>
      <c r="M122">
        <v>21300</v>
      </c>
      <c r="N122" t="s">
        <v>212</v>
      </c>
      <c r="O122">
        <v>18000</v>
      </c>
      <c r="P122" t="s">
        <v>212</v>
      </c>
      <c r="Q122" s="5" t="str" cm="1">
        <f t="array" aca="1" ref="Q122" ca="1">HYPERLINK("#"&amp;CELL("direccion",Tabla_471065!A118),"115")</f>
        <v>115</v>
      </c>
      <c r="R122" s="5" t="str" cm="1">
        <f t="array" aca="1" ref="R122" ca="1">HYPERLINK("#"&amp;CELL("direccion",Tabla_471039!A118),"115")</f>
        <v>115</v>
      </c>
      <c r="S122" s="5" t="str" cm="1">
        <f t="array" aca="1" ref="S122" ca="1">HYPERLINK("#"&amp;CELL("direccion",Tabla_471067!A118),"115")</f>
        <v>115</v>
      </c>
      <c r="T122" s="5" t="str" cm="1">
        <f t="array" aca="1" ref="T122" ca="1">HYPERLINK("#"&amp;CELL("direccion",Tabla_471023!A118),"115")</f>
        <v>115</v>
      </c>
      <c r="U122" s="5" t="str" cm="1">
        <f t="array" aca="1" ref="U122" ca="1">HYPERLINK("#"&amp;CELL("direccion",Tabla_471047!A118),"115")</f>
        <v>115</v>
      </c>
      <c r="V122" s="5" t="str" cm="1">
        <f t="array" aca="1" ref="V122" ca="1">HYPERLINK("#"&amp;CELL("direccion",Tabla_471030!A118),"115")</f>
        <v>115</v>
      </c>
      <c r="W122" s="5" t="str" cm="1">
        <f t="array" aca="1" ref="W122" ca="1">HYPERLINK("#"&amp;CELL("direccion",Tabla_471041!A118),"115")</f>
        <v>115</v>
      </c>
      <c r="X122" s="5" t="str" cm="1">
        <f t="array" aca="1" ref="X122" ca="1">HYPERLINK("#"&amp;CELL("direccion",Tabla_471031!A118),"115")</f>
        <v>115</v>
      </c>
      <c r="Y122" s="5" t="str" cm="1">
        <f t="array" aca="1" ref="Y122" ca="1">HYPERLINK("#"&amp;CELL("direccion",Tabla_471032!A118),"115")</f>
        <v>115</v>
      </c>
      <c r="Z122" s="5" t="str" cm="1">
        <f t="array" aca="1" ref="Z122" ca="1">HYPERLINK("#"&amp;CELL("direccion",Tabla_471059!A118),"115")</f>
        <v>115</v>
      </c>
      <c r="AA122" s="5" t="str" cm="1">
        <f t="array" aca="1" ref="AA122" ca="1">HYPERLINK("#"&amp;CELL("direccion",Tabla_471071!A118),"115")</f>
        <v>115</v>
      </c>
      <c r="AB122" s="5" t="str" cm="1">
        <f t="array" aca="1" ref="AB122" ca="1">HYPERLINK("#"&amp;CELL("direccion",Tabla_471062!A118),"115")</f>
        <v>115</v>
      </c>
      <c r="AC122" s="5" t="str" cm="1">
        <f t="array" aca="1" ref="AC122" ca="1">HYPERLINK("#"&amp;CELL("direccion",Tabla_471074!A118),"115")</f>
        <v>115</v>
      </c>
      <c r="AD122" t="s">
        <v>213</v>
      </c>
      <c r="AE122" s="3">
        <v>45747</v>
      </c>
    </row>
    <row r="123" spans="1:31" x14ac:dyDescent="0.3">
      <c r="A123">
        <v>2025</v>
      </c>
      <c r="B123" s="3">
        <v>45658</v>
      </c>
      <c r="C123" s="3">
        <v>45747</v>
      </c>
      <c r="D123" t="s">
        <v>89</v>
      </c>
      <c r="E123">
        <v>1154</v>
      </c>
      <c r="F123" t="s">
        <v>270</v>
      </c>
      <c r="G123" t="s">
        <v>270</v>
      </c>
      <c r="H123" t="s">
        <v>225</v>
      </c>
      <c r="I123" t="s">
        <v>346</v>
      </c>
      <c r="J123" t="s">
        <v>361</v>
      </c>
      <c r="K123" t="s">
        <v>522</v>
      </c>
      <c r="L123" t="s">
        <v>91</v>
      </c>
      <c r="M123">
        <v>45300</v>
      </c>
      <c r="N123" t="s">
        <v>212</v>
      </c>
      <c r="O123">
        <v>36000</v>
      </c>
      <c r="P123" t="s">
        <v>212</v>
      </c>
      <c r="Q123" s="5" t="str" cm="1">
        <f t="array" aca="1" ref="Q123" ca="1">HYPERLINK("#"&amp;CELL("direccion",Tabla_471065!A119),"116")</f>
        <v>116</v>
      </c>
      <c r="R123" s="5" t="str" cm="1">
        <f t="array" aca="1" ref="R123" ca="1">HYPERLINK("#"&amp;CELL("direccion",Tabla_471039!A119),"116")</f>
        <v>116</v>
      </c>
      <c r="S123" s="5" t="str" cm="1">
        <f t="array" aca="1" ref="S123" ca="1">HYPERLINK("#"&amp;CELL("direccion",Tabla_471067!A119),"116")</f>
        <v>116</v>
      </c>
      <c r="T123" s="5" t="str" cm="1">
        <f t="array" aca="1" ref="T123" ca="1">HYPERLINK("#"&amp;CELL("direccion",Tabla_471023!A119),"116")</f>
        <v>116</v>
      </c>
      <c r="U123" s="5" t="str" cm="1">
        <f t="array" aca="1" ref="U123" ca="1">HYPERLINK("#"&amp;CELL("direccion",Tabla_471047!A119),"116")</f>
        <v>116</v>
      </c>
      <c r="V123" s="5" t="str" cm="1">
        <f t="array" aca="1" ref="V123" ca="1">HYPERLINK("#"&amp;CELL("direccion",Tabla_471030!A119),"116")</f>
        <v>116</v>
      </c>
      <c r="W123" s="5" t="str" cm="1">
        <f t="array" aca="1" ref="W123" ca="1">HYPERLINK("#"&amp;CELL("direccion",Tabla_471041!A119),"116")</f>
        <v>116</v>
      </c>
      <c r="X123" s="5" t="str" cm="1">
        <f t="array" aca="1" ref="X123" ca="1">HYPERLINK("#"&amp;CELL("direccion",Tabla_471031!A119),"116")</f>
        <v>116</v>
      </c>
      <c r="Y123" s="5" t="str" cm="1">
        <f t="array" aca="1" ref="Y123" ca="1">HYPERLINK("#"&amp;CELL("direccion",Tabla_471032!A119),"116")</f>
        <v>116</v>
      </c>
      <c r="Z123" s="5" t="str" cm="1">
        <f t="array" aca="1" ref="Z123" ca="1">HYPERLINK("#"&amp;CELL("direccion",Tabla_471059!A119),"116")</f>
        <v>116</v>
      </c>
      <c r="AA123" s="5" t="str" cm="1">
        <f t="array" aca="1" ref="AA123" ca="1">HYPERLINK("#"&amp;CELL("direccion",Tabla_471071!A119),"116")</f>
        <v>116</v>
      </c>
      <c r="AB123" s="5" t="str" cm="1">
        <f t="array" aca="1" ref="AB123" ca="1">HYPERLINK("#"&amp;CELL("direccion",Tabla_471062!A119),"116")</f>
        <v>116</v>
      </c>
      <c r="AC123" s="5" t="str" cm="1">
        <f t="array" aca="1" ref="AC123" ca="1">HYPERLINK("#"&amp;CELL("direccion",Tabla_471074!A119),"116")</f>
        <v>116</v>
      </c>
      <c r="AD123" t="s">
        <v>213</v>
      </c>
      <c r="AE123" s="3">
        <v>45747</v>
      </c>
    </row>
    <row r="124" spans="1:31" x14ac:dyDescent="0.3">
      <c r="A124">
        <v>2025</v>
      </c>
      <c r="B124" s="3">
        <v>45658</v>
      </c>
      <c r="C124" s="3">
        <v>45747</v>
      </c>
      <c r="D124" t="s">
        <v>89</v>
      </c>
      <c r="E124">
        <v>1157</v>
      </c>
      <c r="F124" t="s">
        <v>270</v>
      </c>
      <c r="G124" t="s">
        <v>270</v>
      </c>
      <c r="H124" t="s">
        <v>225</v>
      </c>
      <c r="I124" t="s">
        <v>383</v>
      </c>
      <c r="J124" t="s">
        <v>284</v>
      </c>
      <c r="K124" t="s">
        <v>523</v>
      </c>
      <c r="L124" t="s">
        <v>91</v>
      </c>
      <c r="M124">
        <v>65400</v>
      </c>
      <c r="N124" t="s">
        <v>212</v>
      </c>
      <c r="O124">
        <v>50000</v>
      </c>
      <c r="P124" t="s">
        <v>212</v>
      </c>
      <c r="Q124" s="5" t="str" cm="1">
        <f t="array" aca="1" ref="Q124" ca="1">HYPERLINK("#"&amp;CELL("direccion",Tabla_471065!A120),"117")</f>
        <v>117</v>
      </c>
      <c r="R124" s="5" t="str" cm="1">
        <f t="array" aca="1" ref="R124" ca="1">HYPERLINK("#"&amp;CELL("direccion",Tabla_471039!A120),"117")</f>
        <v>117</v>
      </c>
      <c r="S124" s="5" t="str" cm="1">
        <f t="array" aca="1" ref="S124" ca="1">HYPERLINK("#"&amp;CELL("direccion",Tabla_471067!A120),"117")</f>
        <v>117</v>
      </c>
      <c r="T124" s="5" t="str" cm="1">
        <f t="array" aca="1" ref="T124" ca="1">HYPERLINK("#"&amp;CELL("direccion",Tabla_471023!A120),"117")</f>
        <v>117</v>
      </c>
      <c r="U124" s="5" t="str" cm="1">
        <f t="array" aca="1" ref="U124" ca="1">HYPERLINK("#"&amp;CELL("direccion",Tabla_471047!A120),"117")</f>
        <v>117</v>
      </c>
      <c r="V124" s="5" t="str" cm="1">
        <f t="array" aca="1" ref="V124" ca="1">HYPERLINK("#"&amp;CELL("direccion",Tabla_471030!A120),"117")</f>
        <v>117</v>
      </c>
      <c r="W124" s="5" t="str" cm="1">
        <f t="array" aca="1" ref="W124" ca="1">HYPERLINK("#"&amp;CELL("direccion",Tabla_471041!A120),"117")</f>
        <v>117</v>
      </c>
      <c r="X124" s="5" t="str" cm="1">
        <f t="array" aca="1" ref="X124" ca="1">HYPERLINK("#"&amp;CELL("direccion",Tabla_471031!A120),"117")</f>
        <v>117</v>
      </c>
      <c r="Y124" s="5" t="str" cm="1">
        <f t="array" aca="1" ref="Y124" ca="1">HYPERLINK("#"&amp;CELL("direccion",Tabla_471032!A120),"117")</f>
        <v>117</v>
      </c>
      <c r="Z124" s="5" t="str" cm="1">
        <f t="array" aca="1" ref="Z124" ca="1">HYPERLINK("#"&amp;CELL("direccion",Tabla_471059!A120),"117")</f>
        <v>117</v>
      </c>
      <c r="AA124" s="5" t="str" cm="1">
        <f t="array" aca="1" ref="AA124" ca="1">HYPERLINK("#"&amp;CELL("direccion",Tabla_471071!A120),"117")</f>
        <v>117</v>
      </c>
      <c r="AB124" s="5" t="str" cm="1">
        <f t="array" aca="1" ref="AB124" ca="1">HYPERLINK("#"&amp;CELL("direccion",Tabla_471062!A120),"117")</f>
        <v>117</v>
      </c>
      <c r="AC124" s="5" t="str" cm="1">
        <f t="array" aca="1" ref="AC124" ca="1">HYPERLINK("#"&amp;CELL("direccion",Tabla_471074!A120),"117")</f>
        <v>117</v>
      </c>
      <c r="AD124" t="s">
        <v>213</v>
      </c>
      <c r="AE124" s="3">
        <v>45747</v>
      </c>
    </row>
    <row r="125" spans="1:31" x14ac:dyDescent="0.3">
      <c r="A125">
        <v>2025</v>
      </c>
      <c r="B125" s="3">
        <v>45658</v>
      </c>
      <c r="C125" s="3">
        <v>45747</v>
      </c>
      <c r="D125" t="s">
        <v>89</v>
      </c>
      <c r="E125">
        <v>1124</v>
      </c>
      <c r="F125" t="s">
        <v>270</v>
      </c>
      <c r="G125" t="s">
        <v>270</v>
      </c>
      <c r="H125" t="s">
        <v>225</v>
      </c>
      <c r="I125" t="s">
        <v>524</v>
      </c>
      <c r="J125" t="s">
        <v>483</v>
      </c>
      <c r="K125" t="s">
        <v>296</v>
      </c>
      <c r="L125" t="s">
        <v>91</v>
      </c>
      <c r="M125">
        <v>11129</v>
      </c>
      <c r="N125" t="s">
        <v>212</v>
      </c>
      <c r="O125">
        <v>10003.51</v>
      </c>
      <c r="P125" t="s">
        <v>212</v>
      </c>
      <c r="Q125" s="5" t="str" cm="1">
        <f t="array" aca="1" ref="Q125" ca="1">HYPERLINK("#"&amp;CELL("direccion",Tabla_471065!A121),"118")</f>
        <v>118</v>
      </c>
      <c r="R125" s="5" t="str" cm="1">
        <f t="array" aca="1" ref="R125" ca="1">HYPERLINK("#"&amp;CELL("direccion",Tabla_471039!A121),"118")</f>
        <v>118</v>
      </c>
      <c r="S125" s="5" t="str" cm="1">
        <f t="array" aca="1" ref="S125" ca="1">HYPERLINK("#"&amp;CELL("direccion",Tabla_471067!A121),"118")</f>
        <v>118</v>
      </c>
      <c r="T125" s="5" t="str" cm="1">
        <f t="array" aca="1" ref="T125" ca="1">HYPERLINK("#"&amp;CELL("direccion",Tabla_471023!A121),"118")</f>
        <v>118</v>
      </c>
      <c r="U125" s="5" t="str" cm="1">
        <f t="array" aca="1" ref="U125" ca="1">HYPERLINK("#"&amp;CELL("direccion",Tabla_471047!A121),"118")</f>
        <v>118</v>
      </c>
      <c r="V125" s="5" t="str" cm="1">
        <f t="array" aca="1" ref="V125" ca="1">HYPERLINK("#"&amp;CELL("direccion",Tabla_471030!A121),"118")</f>
        <v>118</v>
      </c>
      <c r="W125" s="5" t="str" cm="1">
        <f t="array" aca="1" ref="W125" ca="1">HYPERLINK("#"&amp;CELL("direccion",Tabla_471041!A121),"118")</f>
        <v>118</v>
      </c>
      <c r="X125" s="5" t="str" cm="1">
        <f t="array" aca="1" ref="X125" ca="1">HYPERLINK("#"&amp;CELL("direccion",Tabla_471031!A121),"118")</f>
        <v>118</v>
      </c>
      <c r="Y125" s="5" t="str" cm="1">
        <f t="array" aca="1" ref="Y125" ca="1">HYPERLINK("#"&amp;CELL("direccion",Tabla_471032!A121),"118")</f>
        <v>118</v>
      </c>
      <c r="Z125" s="5" t="str" cm="1">
        <f t="array" aca="1" ref="Z125" ca="1">HYPERLINK("#"&amp;CELL("direccion",Tabla_471059!A121),"118")</f>
        <v>118</v>
      </c>
      <c r="AA125" s="5" t="str" cm="1">
        <f t="array" aca="1" ref="AA125" ca="1">HYPERLINK("#"&amp;CELL("direccion",Tabla_471071!A121),"118")</f>
        <v>118</v>
      </c>
      <c r="AB125" s="5" t="str" cm="1">
        <f t="array" aca="1" ref="AB125" ca="1">HYPERLINK("#"&amp;CELL("direccion",Tabla_471062!A121),"118")</f>
        <v>118</v>
      </c>
      <c r="AC125" s="5" t="str" cm="1">
        <f t="array" aca="1" ref="AC125" ca="1">HYPERLINK("#"&amp;CELL("direccion",Tabla_471074!A121),"118")</f>
        <v>118</v>
      </c>
      <c r="AD125" t="s">
        <v>213</v>
      </c>
      <c r="AE125" s="3">
        <v>45747</v>
      </c>
    </row>
    <row r="126" spans="1:31" x14ac:dyDescent="0.3">
      <c r="A126">
        <v>2025</v>
      </c>
      <c r="B126" s="3">
        <v>45658</v>
      </c>
      <c r="C126" s="3">
        <v>45747</v>
      </c>
      <c r="D126" t="s">
        <v>89</v>
      </c>
      <c r="E126">
        <v>1124</v>
      </c>
      <c r="F126" t="s">
        <v>270</v>
      </c>
      <c r="G126" t="s">
        <v>270</v>
      </c>
      <c r="H126" t="s">
        <v>225</v>
      </c>
      <c r="I126" t="s">
        <v>525</v>
      </c>
      <c r="J126" t="s">
        <v>526</v>
      </c>
      <c r="K126" t="s">
        <v>348</v>
      </c>
      <c r="L126" t="s">
        <v>91</v>
      </c>
      <c r="M126">
        <v>11129</v>
      </c>
      <c r="N126" t="s">
        <v>212</v>
      </c>
      <c r="O126">
        <v>10003.51</v>
      </c>
      <c r="P126" t="s">
        <v>212</v>
      </c>
      <c r="Q126" s="5" t="str" cm="1">
        <f t="array" aca="1" ref="Q126" ca="1">HYPERLINK("#"&amp;CELL("direccion",Tabla_471065!A122),"119")</f>
        <v>119</v>
      </c>
      <c r="R126" s="5" t="str" cm="1">
        <f t="array" aca="1" ref="R126" ca="1">HYPERLINK("#"&amp;CELL("direccion",Tabla_471039!A122),"119")</f>
        <v>119</v>
      </c>
      <c r="S126" s="5" t="str" cm="1">
        <f t="array" aca="1" ref="S126" ca="1">HYPERLINK("#"&amp;CELL("direccion",Tabla_471067!A122),"119")</f>
        <v>119</v>
      </c>
      <c r="T126" s="5" t="str" cm="1">
        <f t="array" aca="1" ref="T126" ca="1">HYPERLINK("#"&amp;CELL("direccion",Tabla_471023!A122),"119")</f>
        <v>119</v>
      </c>
      <c r="U126" s="5" t="str" cm="1">
        <f t="array" aca="1" ref="U126" ca="1">HYPERLINK("#"&amp;CELL("direccion",Tabla_471047!A122),"119")</f>
        <v>119</v>
      </c>
      <c r="V126" s="5" t="str" cm="1">
        <f t="array" aca="1" ref="V126" ca="1">HYPERLINK("#"&amp;CELL("direccion",Tabla_471030!A122),"119")</f>
        <v>119</v>
      </c>
      <c r="W126" s="5" t="str" cm="1">
        <f t="array" aca="1" ref="W126" ca="1">HYPERLINK("#"&amp;CELL("direccion",Tabla_471041!A122),"119")</f>
        <v>119</v>
      </c>
      <c r="X126" s="5" t="str" cm="1">
        <f t="array" aca="1" ref="X126" ca="1">HYPERLINK("#"&amp;CELL("direccion",Tabla_471031!A122),"119")</f>
        <v>119</v>
      </c>
      <c r="Y126" s="5" t="str" cm="1">
        <f t="array" aca="1" ref="Y126" ca="1">HYPERLINK("#"&amp;CELL("direccion",Tabla_471032!A122),"119")</f>
        <v>119</v>
      </c>
      <c r="Z126" s="5" t="str" cm="1">
        <f t="array" aca="1" ref="Z126" ca="1">HYPERLINK("#"&amp;CELL("direccion",Tabla_471059!A122),"119")</f>
        <v>119</v>
      </c>
      <c r="AA126" s="5" t="str" cm="1">
        <f t="array" aca="1" ref="AA126" ca="1">HYPERLINK("#"&amp;CELL("direccion",Tabla_471071!A122),"119")</f>
        <v>119</v>
      </c>
      <c r="AB126" s="5" t="str" cm="1">
        <f t="array" aca="1" ref="AB126" ca="1">HYPERLINK("#"&amp;CELL("direccion",Tabla_471062!A122),"119")</f>
        <v>119</v>
      </c>
      <c r="AC126" s="5" t="str" cm="1">
        <f t="array" aca="1" ref="AC126" ca="1">HYPERLINK("#"&amp;CELL("direccion",Tabla_471074!A122),"119")</f>
        <v>119</v>
      </c>
      <c r="AD126" t="s">
        <v>213</v>
      </c>
      <c r="AE126" s="3">
        <v>45747</v>
      </c>
    </row>
    <row r="127" spans="1:31" x14ac:dyDescent="0.3">
      <c r="A127">
        <v>2025</v>
      </c>
      <c r="B127" s="3">
        <v>45658</v>
      </c>
      <c r="C127" s="3">
        <v>45747</v>
      </c>
      <c r="D127" t="s">
        <v>89</v>
      </c>
      <c r="E127">
        <v>1124</v>
      </c>
      <c r="F127" t="s">
        <v>270</v>
      </c>
      <c r="G127" t="s">
        <v>270</v>
      </c>
      <c r="H127" t="s">
        <v>225</v>
      </c>
      <c r="I127" t="s">
        <v>527</v>
      </c>
      <c r="J127" t="s">
        <v>528</v>
      </c>
      <c r="K127" t="s">
        <v>529</v>
      </c>
      <c r="L127" t="s">
        <v>91</v>
      </c>
      <c r="M127">
        <v>11129</v>
      </c>
      <c r="N127" t="s">
        <v>212</v>
      </c>
      <c r="O127">
        <v>10003.51</v>
      </c>
      <c r="P127" t="s">
        <v>212</v>
      </c>
      <c r="Q127" s="5" t="str" cm="1">
        <f t="array" aca="1" ref="Q127" ca="1">HYPERLINK("#"&amp;CELL("direccion",Tabla_471065!A123),"120")</f>
        <v>120</v>
      </c>
      <c r="R127" s="5" t="str" cm="1">
        <f t="array" aca="1" ref="R127" ca="1">HYPERLINK("#"&amp;CELL("direccion",Tabla_471039!A123),"120")</f>
        <v>120</v>
      </c>
      <c r="S127" s="5" t="str" cm="1">
        <f t="array" aca="1" ref="S127" ca="1">HYPERLINK("#"&amp;CELL("direccion",Tabla_471067!A123),"120")</f>
        <v>120</v>
      </c>
      <c r="T127" s="5" t="str" cm="1">
        <f t="array" aca="1" ref="T127" ca="1">HYPERLINK("#"&amp;CELL("direccion",Tabla_471023!A123),"120")</f>
        <v>120</v>
      </c>
      <c r="U127" s="5" t="str" cm="1">
        <f t="array" aca="1" ref="U127" ca="1">HYPERLINK("#"&amp;CELL("direccion",Tabla_471047!A123),"120")</f>
        <v>120</v>
      </c>
      <c r="V127" s="5" t="str" cm="1">
        <f t="array" aca="1" ref="V127" ca="1">HYPERLINK("#"&amp;CELL("direccion",Tabla_471030!A123),"120")</f>
        <v>120</v>
      </c>
      <c r="W127" s="5" t="str" cm="1">
        <f t="array" aca="1" ref="W127" ca="1">HYPERLINK("#"&amp;CELL("direccion",Tabla_471041!A123),"120")</f>
        <v>120</v>
      </c>
      <c r="X127" s="5" t="str" cm="1">
        <f t="array" aca="1" ref="X127" ca="1">HYPERLINK("#"&amp;CELL("direccion",Tabla_471031!A123),"120")</f>
        <v>120</v>
      </c>
      <c r="Y127" s="5" t="str" cm="1">
        <f t="array" aca="1" ref="Y127" ca="1">HYPERLINK("#"&amp;CELL("direccion",Tabla_471032!A123),"120")</f>
        <v>120</v>
      </c>
      <c r="Z127" s="5" t="str" cm="1">
        <f t="array" aca="1" ref="Z127" ca="1">HYPERLINK("#"&amp;CELL("direccion",Tabla_471059!A123),"120")</f>
        <v>120</v>
      </c>
      <c r="AA127" s="5" t="str" cm="1">
        <f t="array" aca="1" ref="AA127" ca="1">HYPERLINK("#"&amp;CELL("direccion",Tabla_471071!A123),"120")</f>
        <v>120</v>
      </c>
      <c r="AB127" s="5" t="str" cm="1">
        <f t="array" aca="1" ref="AB127" ca="1">HYPERLINK("#"&amp;CELL("direccion",Tabla_471062!A123),"120")</f>
        <v>120</v>
      </c>
      <c r="AC127" s="5" t="str" cm="1">
        <f t="array" aca="1" ref="AC127" ca="1">HYPERLINK("#"&amp;CELL("direccion",Tabla_471074!A123),"120")</f>
        <v>120</v>
      </c>
      <c r="AD127" t="s">
        <v>213</v>
      </c>
      <c r="AE127" s="3">
        <v>45747</v>
      </c>
    </row>
    <row r="128" spans="1:31" x14ac:dyDescent="0.3">
      <c r="A128">
        <v>2025</v>
      </c>
      <c r="B128" s="3">
        <v>45658</v>
      </c>
      <c r="C128" s="3">
        <v>45747</v>
      </c>
      <c r="D128" t="s">
        <v>89</v>
      </c>
      <c r="E128">
        <v>1124</v>
      </c>
      <c r="F128" t="s">
        <v>270</v>
      </c>
      <c r="G128" t="s">
        <v>270</v>
      </c>
      <c r="H128" t="s">
        <v>225</v>
      </c>
      <c r="I128" t="s">
        <v>530</v>
      </c>
      <c r="J128" t="s">
        <v>531</v>
      </c>
      <c r="K128" t="s">
        <v>290</v>
      </c>
      <c r="L128" t="s">
        <v>92</v>
      </c>
      <c r="M128">
        <v>11129</v>
      </c>
      <c r="N128" t="s">
        <v>212</v>
      </c>
      <c r="O128">
        <v>10003.51</v>
      </c>
      <c r="P128" t="s">
        <v>212</v>
      </c>
      <c r="Q128" s="5" t="str" cm="1">
        <f t="array" aca="1" ref="Q128" ca="1">HYPERLINK("#"&amp;CELL("direccion",Tabla_471065!A124),"121")</f>
        <v>121</v>
      </c>
      <c r="R128" s="5" t="str" cm="1">
        <f t="array" aca="1" ref="R128" ca="1">HYPERLINK("#"&amp;CELL("direccion",Tabla_471039!A124),"121")</f>
        <v>121</v>
      </c>
      <c r="S128" s="5" t="str" cm="1">
        <f t="array" aca="1" ref="S128" ca="1">HYPERLINK("#"&amp;CELL("direccion",Tabla_471067!A124),"121")</f>
        <v>121</v>
      </c>
      <c r="T128" s="5" t="str" cm="1">
        <f t="array" aca="1" ref="T128" ca="1">HYPERLINK("#"&amp;CELL("direccion",Tabla_471023!A124),"121")</f>
        <v>121</v>
      </c>
      <c r="U128" s="5" t="str" cm="1">
        <f t="array" aca="1" ref="U128" ca="1">HYPERLINK("#"&amp;CELL("direccion",Tabla_471047!A124),"121")</f>
        <v>121</v>
      </c>
      <c r="V128" s="5" t="str" cm="1">
        <f t="array" aca="1" ref="V128" ca="1">HYPERLINK("#"&amp;CELL("direccion",Tabla_471030!A124),"121")</f>
        <v>121</v>
      </c>
      <c r="W128" s="5" t="str" cm="1">
        <f t="array" aca="1" ref="W128" ca="1">HYPERLINK("#"&amp;CELL("direccion",Tabla_471041!A124),"121")</f>
        <v>121</v>
      </c>
      <c r="X128" s="5" t="str" cm="1">
        <f t="array" aca="1" ref="X128" ca="1">HYPERLINK("#"&amp;CELL("direccion",Tabla_471031!A124),"121")</f>
        <v>121</v>
      </c>
      <c r="Y128" s="5" t="str" cm="1">
        <f t="array" aca="1" ref="Y128" ca="1">HYPERLINK("#"&amp;CELL("direccion",Tabla_471032!A124),"121")</f>
        <v>121</v>
      </c>
      <c r="Z128" s="5" t="str" cm="1">
        <f t="array" aca="1" ref="Z128" ca="1">HYPERLINK("#"&amp;CELL("direccion",Tabla_471059!A124),"121")</f>
        <v>121</v>
      </c>
      <c r="AA128" s="5" t="str" cm="1">
        <f t="array" aca="1" ref="AA128" ca="1">HYPERLINK("#"&amp;CELL("direccion",Tabla_471071!A124),"121")</f>
        <v>121</v>
      </c>
      <c r="AB128" s="5" t="str" cm="1">
        <f t="array" aca="1" ref="AB128" ca="1">HYPERLINK("#"&amp;CELL("direccion",Tabla_471062!A124),"121")</f>
        <v>121</v>
      </c>
      <c r="AC128" s="5" t="str" cm="1">
        <f t="array" aca="1" ref="AC128" ca="1">HYPERLINK("#"&amp;CELL("direccion",Tabla_471074!A124),"121")</f>
        <v>121</v>
      </c>
      <c r="AD128" t="s">
        <v>213</v>
      </c>
      <c r="AE128" s="3">
        <v>45747</v>
      </c>
    </row>
    <row r="129" spans="1:31" x14ac:dyDescent="0.3">
      <c r="A129">
        <v>2025</v>
      </c>
      <c r="B129" s="3">
        <v>45658</v>
      </c>
      <c r="C129" s="3">
        <v>45747</v>
      </c>
      <c r="D129" t="s">
        <v>89</v>
      </c>
      <c r="E129">
        <v>1124</v>
      </c>
      <c r="F129" t="s">
        <v>270</v>
      </c>
      <c r="G129" t="s">
        <v>270</v>
      </c>
      <c r="H129" t="s">
        <v>225</v>
      </c>
      <c r="I129" t="s">
        <v>532</v>
      </c>
      <c r="J129" t="s">
        <v>431</v>
      </c>
      <c r="K129" t="s">
        <v>285</v>
      </c>
      <c r="L129" t="s">
        <v>91</v>
      </c>
      <c r="M129">
        <v>11129</v>
      </c>
      <c r="N129" t="s">
        <v>212</v>
      </c>
      <c r="O129">
        <v>10003.51</v>
      </c>
      <c r="P129" t="s">
        <v>212</v>
      </c>
      <c r="Q129" s="5" t="str" cm="1">
        <f t="array" aca="1" ref="Q129" ca="1">HYPERLINK("#"&amp;CELL("direccion",Tabla_471065!A125),"122")</f>
        <v>122</v>
      </c>
      <c r="R129" s="5" t="str" cm="1">
        <f t="array" aca="1" ref="R129" ca="1">HYPERLINK("#"&amp;CELL("direccion",Tabla_471039!A125),"122")</f>
        <v>122</v>
      </c>
      <c r="S129" s="5" t="str" cm="1">
        <f t="array" aca="1" ref="S129" ca="1">HYPERLINK("#"&amp;CELL("direccion",Tabla_471067!A125),"122")</f>
        <v>122</v>
      </c>
      <c r="T129" s="5" t="str" cm="1">
        <f t="array" aca="1" ref="T129" ca="1">HYPERLINK("#"&amp;CELL("direccion",Tabla_471023!A125),"122")</f>
        <v>122</v>
      </c>
      <c r="U129" s="5" t="str" cm="1">
        <f t="array" aca="1" ref="U129" ca="1">HYPERLINK("#"&amp;CELL("direccion",Tabla_471047!A125),"122")</f>
        <v>122</v>
      </c>
      <c r="V129" s="5" t="str" cm="1">
        <f t="array" aca="1" ref="V129" ca="1">HYPERLINK("#"&amp;CELL("direccion",Tabla_471030!A125),"122")</f>
        <v>122</v>
      </c>
      <c r="W129" s="5" t="str" cm="1">
        <f t="array" aca="1" ref="W129" ca="1">HYPERLINK("#"&amp;CELL("direccion",Tabla_471041!A125),"122")</f>
        <v>122</v>
      </c>
      <c r="X129" s="5" t="str" cm="1">
        <f t="array" aca="1" ref="X129" ca="1">HYPERLINK("#"&amp;CELL("direccion",Tabla_471031!A125),"122")</f>
        <v>122</v>
      </c>
      <c r="Y129" s="5" t="str" cm="1">
        <f t="array" aca="1" ref="Y129" ca="1">HYPERLINK("#"&amp;CELL("direccion",Tabla_471032!A125),"122")</f>
        <v>122</v>
      </c>
      <c r="Z129" s="5" t="str" cm="1">
        <f t="array" aca="1" ref="Z129" ca="1">HYPERLINK("#"&amp;CELL("direccion",Tabla_471059!A125),"122")</f>
        <v>122</v>
      </c>
      <c r="AA129" s="5" t="str" cm="1">
        <f t="array" aca="1" ref="AA129" ca="1">HYPERLINK("#"&amp;CELL("direccion",Tabla_471071!A125),"122")</f>
        <v>122</v>
      </c>
      <c r="AB129" s="5" t="str" cm="1">
        <f t="array" aca="1" ref="AB129" ca="1">HYPERLINK("#"&amp;CELL("direccion",Tabla_471062!A125),"122")</f>
        <v>122</v>
      </c>
      <c r="AC129" s="5" t="str" cm="1">
        <f t="array" aca="1" ref="AC129" ca="1">HYPERLINK("#"&amp;CELL("direccion",Tabla_471074!A125),"122")</f>
        <v>122</v>
      </c>
      <c r="AD129" t="s">
        <v>213</v>
      </c>
      <c r="AE129" s="3">
        <v>45747</v>
      </c>
    </row>
    <row r="130" spans="1:31" x14ac:dyDescent="0.3">
      <c r="A130">
        <v>2025</v>
      </c>
      <c r="B130" s="3">
        <v>45658</v>
      </c>
      <c r="C130" s="3">
        <v>45747</v>
      </c>
      <c r="D130" t="s">
        <v>89</v>
      </c>
      <c r="E130">
        <v>1145</v>
      </c>
      <c r="F130" t="s">
        <v>270</v>
      </c>
      <c r="G130" t="s">
        <v>270</v>
      </c>
      <c r="H130" t="s">
        <v>225</v>
      </c>
      <c r="I130" t="s">
        <v>533</v>
      </c>
      <c r="J130" t="s">
        <v>534</v>
      </c>
      <c r="K130" t="s">
        <v>535</v>
      </c>
      <c r="L130" t="s">
        <v>92</v>
      </c>
      <c r="M130">
        <v>23800</v>
      </c>
      <c r="N130" t="s">
        <v>212</v>
      </c>
      <c r="O130">
        <v>20000</v>
      </c>
      <c r="P130" t="s">
        <v>212</v>
      </c>
      <c r="Q130" s="5" t="str" cm="1">
        <f t="array" aca="1" ref="Q130" ca="1">HYPERLINK("#"&amp;CELL("direccion",Tabla_471065!A126),"123")</f>
        <v>123</v>
      </c>
      <c r="R130" s="5" t="str" cm="1">
        <f t="array" aca="1" ref="R130" ca="1">HYPERLINK("#"&amp;CELL("direccion",Tabla_471039!A126),"123")</f>
        <v>123</v>
      </c>
      <c r="S130" s="5" t="str" cm="1">
        <f t="array" aca="1" ref="S130" ca="1">HYPERLINK("#"&amp;CELL("direccion",Tabla_471067!A126),"123")</f>
        <v>123</v>
      </c>
      <c r="T130" s="5" t="str" cm="1">
        <f t="array" aca="1" ref="T130" ca="1">HYPERLINK("#"&amp;CELL("direccion",Tabla_471023!A126),"123")</f>
        <v>123</v>
      </c>
      <c r="U130" s="5" t="str" cm="1">
        <f t="array" aca="1" ref="U130" ca="1">HYPERLINK("#"&amp;CELL("direccion",Tabla_471047!A126),"123")</f>
        <v>123</v>
      </c>
      <c r="V130" s="5" t="str" cm="1">
        <f t="array" aca="1" ref="V130" ca="1">HYPERLINK("#"&amp;CELL("direccion",Tabla_471030!A126),"123")</f>
        <v>123</v>
      </c>
      <c r="W130" s="5" t="str" cm="1">
        <f t="array" aca="1" ref="W130" ca="1">HYPERLINK("#"&amp;CELL("direccion",Tabla_471041!A126),"123")</f>
        <v>123</v>
      </c>
      <c r="X130" s="5" t="str" cm="1">
        <f t="array" aca="1" ref="X130" ca="1">HYPERLINK("#"&amp;CELL("direccion",Tabla_471031!A126),"123")</f>
        <v>123</v>
      </c>
      <c r="Y130" s="5" t="str" cm="1">
        <f t="array" aca="1" ref="Y130" ca="1">HYPERLINK("#"&amp;CELL("direccion",Tabla_471032!A126),"123")</f>
        <v>123</v>
      </c>
      <c r="Z130" s="5" t="str" cm="1">
        <f t="array" aca="1" ref="Z130" ca="1">HYPERLINK("#"&amp;CELL("direccion",Tabla_471059!A126),"123")</f>
        <v>123</v>
      </c>
      <c r="AA130" s="5" t="str" cm="1">
        <f t="array" aca="1" ref="AA130" ca="1">HYPERLINK("#"&amp;CELL("direccion",Tabla_471071!A126),"123")</f>
        <v>123</v>
      </c>
      <c r="AB130" s="5" t="str" cm="1">
        <f t="array" aca="1" ref="AB130" ca="1">HYPERLINK("#"&amp;CELL("direccion",Tabla_471062!A126),"123")</f>
        <v>123</v>
      </c>
      <c r="AC130" s="5" t="str" cm="1">
        <f t="array" aca="1" ref="AC130" ca="1">HYPERLINK("#"&amp;CELL("direccion",Tabla_471074!A126),"123")</f>
        <v>123</v>
      </c>
      <c r="AD130" t="s">
        <v>213</v>
      </c>
      <c r="AE130" s="3">
        <v>45747</v>
      </c>
    </row>
    <row r="131" spans="1:31" x14ac:dyDescent="0.3">
      <c r="A131">
        <v>2025</v>
      </c>
      <c r="B131" s="3">
        <v>45658</v>
      </c>
      <c r="C131" s="3">
        <v>45747</v>
      </c>
      <c r="D131" t="s">
        <v>89</v>
      </c>
      <c r="E131">
        <v>1145</v>
      </c>
      <c r="F131" t="s">
        <v>270</v>
      </c>
      <c r="G131" t="s">
        <v>270</v>
      </c>
      <c r="H131" t="s">
        <v>225</v>
      </c>
      <c r="I131" t="s">
        <v>536</v>
      </c>
      <c r="J131" t="s">
        <v>350</v>
      </c>
      <c r="K131" t="s">
        <v>325</v>
      </c>
      <c r="L131" t="s">
        <v>92</v>
      </c>
      <c r="M131">
        <v>23800</v>
      </c>
      <c r="N131" t="s">
        <v>212</v>
      </c>
      <c r="O131">
        <v>20000</v>
      </c>
      <c r="P131" t="s">
        <v>212</v>
      </c>
      <c r="Q131" s="5" t="str" cm="1">
        <f t="array" aca="1" ref="Q131" ca="1">HYPERLINK("#"&amp;CELL("direccion",Tabla_471065!A127),"124")</f>
        <v>124</v>
      </c>
      <c r="R131" s="5" t="str" cm="1">
        <f t="array" aca="1" ref="R131" ca="1">HYPERLINK("#"&amp;CELL("direccion",Tabla_471039!A127),"124")</f>
        <v>124</v>
      </c>
      <c r="S131" s="5" t="str" cm="1">
        <f t="array" aca="1" ref="S131" ca="1">HYPERLINK("#"&amp;CELL("direccion",Tabla_471067!A127),"124")</f>
        <v>124</v>
      </c>
      <c r="T131" s="5" t="str" cm="1">
        <f t="array" aca="1" ref="T131" ca="1">HYPERLINK("#"&amp;CELL("direccion",Tabla_471023!A127),"124")</f>
        <v>124</v>
      </c>
      <c r="U131" s="5" t="str" cm="1">
        <f t="array" aca="1" ref="U131" ca="1">HYPERLINK("#"&amp;CELL("direccion",Tabla_471047!A127),"124")</f>
        <v>124</v>
      </c>
      <c r="V131" s="5" t="str" cm="1">
        <f t="array" aca="1" ref="V131" ca="1">HYPERLINK("#"&amp;CELL("direccion",Tabla_471030!A127),"124")</f>
        <v>124</v>
      </c>
      <c r="W131" s="5" t="str" cm="1">
        <f t="array" aca="1" ref="W131" ca="1">HYPERLINK("#"&amp;CELL("direccion",Tabla_471041!A127),"124")</f>
        <v>124</v>
      </c>
      <c r="X131" s="5" t="str" cm="1">
        <f t="array" aca="1" ref="X131" ca="1">HYPERLINK("#"&amp;CELL("direccion",Tabla_471031!A127),"124")</f>
        <v>124</v>
      </c>
      <c r="Y131" s="5" t="str" cm="1">
        <f t="array" aca="1" ref="Y131" ca="1">HYPERLINK("#"&amp;CELL("direccion",Tabla_471032!A127),"124")</f>
        <v>124</v>
      </c>
      <c r="Z131" s="5" t="str" cm="1">
        <f t="array" aca="1" ref="Z131" ca="1">HYPERLINK("#"&amp;CELL("direccion",Tabla_471059!A127),"124")</f>
        <v>124</v>
      </c>
      <c r="AA131" s="5" t="str" cm="1">
        <f t="array" aca="1" ref="AA131" ca="1">HYPERLINK("#"&amp;CELL("direccion",Tabla_471071!A127),"124")</f>
        <v>124</v>
      </c>
      <c r="AB131" s="5" t="str" cm="1">
        <f t="array" aca="1" ref="AB131" ca="1">HYPERLINK("#"&amp;CELL("direccion",Tabla_471062!A127),"124")</f>
        <v>124</v>
      </c>
      <c r="AC131" s="5" t="str" cm="1">
        <f t="array" aca="1" ref="AC131" ca="1">HYPERLINK("#"&amp;CELL("direccion",Tabla_471074!A127),"124")</f>
        <v>124</v>
      </c>
      <c r="AD131" t="s">
        <v>213</v>
      </c>
      <c r="AE131" s="3">
        <v>45747</v>
      </c>
    </row>
    <row r="132" spans="1:31" x14ac:dyDescent="0.3">
      <c r="A132">
        <v>2025</v>
      </c>
      <c r="B132" s="3">
        <v>45658</v>
      </c>
      <c r="C132" s="3">
        <v>45747</v>
      </c>
      <c r="D132" t="s">
        <v>89</v>
      </c>
      <c r="E132">
        <v>1145</v>
      </c>
      <c r="F132" t="s">
        <v>270</v>
      </c>
      <c r="G132" t="s">
        <v>270</v>
      </c>
      <c r="H132" t="s">
        <v>225</v>
      </c>
      <c r="I132" t="s">
        <v>537</v>
      </c>
      <c r="J132" t="s">
        <v>538</v>
      </c>
      <c r="K132" t="s">
        <v>539</v>
      </c>
      <c r="L132" t="s">
        <v>92</v>
      </c>
      <c r="M132">
        <v>23800</v>
      </c>
      <c r="N132" t="s">
        <v>212</v>
      </c>
      <c r="O132">
        <v>20000</v>
      </c>
      <c r="P132" t="s">
        <v>212</v>
      </c>
      <c r="Q132" s="5" t="str" cm="1">
        <f t="array" aca="1" ref="Q132" ca="1">HYPERLINK("#"&amp;CELL("direccion",Tabla_471065!A128),"125")</f>
        <v>125</v>
      </c>
      <c r="R132" s="5" t="str" cm="1">
        <f t="array" aca="1" ref="R132" ca="1">HYPERLINK("#"&amp;CELL("direccion",Tabla_471039!A128),"125")</f>
        <v>125</v>
      </c>
      <c r="S132" s="5" t="str" cm="1">
        <f t="array" aca="1" ref="S132" ca="1">HYPERLINK("#"&amp;CELL("direccion",Tabla_471067!A128),"125")</f>
        <v>125</v>
      </c>
      <c r="T132" s="5" t="str" cm="1">
        <f t="array" aca="1" ref="T132" ca="1">HYPERLINK("#"&amp;CELL("direccion",Tabla_471023!A128),"125")</f>
        <v>125</v>
      </c>
      <c r="U132" s="5" t="str" cm="1">
        <f t="array" aca="1" ref="U132" ca="1">HYPERLINK("#"&amp;CELL("direccion",Tabla_471047!A128),"125")</f>
        <v>125</v>
      </c>
      <c r="V132" s="5" t="str" cm="1">
        <f t="array" aca="1" ref="V132" ca="1">HYPERLINK("#"&amp;CELL("direccion",Tabla_471030!A128),"125")</f>
        <v>125</v>
      </c>
      <c r="W132" s="5" t="str" cm="1">
        <f t="array" aca="1" ref="W132" ca="1">HYPERLINK("#"&amp;CELL("direccion",Tabla_471041!A128),"125")</f>
        <v>125</v>
      </c>
      <c r="X132" s="5" t="str" cm="1">
        <f t="array" aca="1" ref="X132" ca="1">HYPERLINK("#"&amp;CELL("direccion",Tabla_471031!A128),"125")</f>
        <v>125</v>
      </c>
      <c r="Y132" s="5" t="str" cm="1">
        <f t="array" aca="1" ref="Y132" ca="1">HYPERLINK("#"&amp;CELL("direccion",Tabla_471032!A128),"125")</f>
        <v>125</v>
      </c>
      <c r="Z132" s="5" t="str" cm="1">
        <f t="array" aca="1" ref="Z132" ca="1">HYPERLINK("#"&amp;CELL("direccion",Tabla_471059!A128),"125")</f>
        <v>125</v>
      </c>
      <c r="AA132" s="5" t="str" cm="1">
        <f t="array" aca="1" ref="AA132" ca="1">HYPERLINK("#"&amp;CELL("direccion",Tabla_471071!A128),"125")</f>
        <v>125</v>
      </c>
      <c r="AB132" s="5" t="str" cm="1">
        <f t="array" aca="1" ref="AB132" ca="1">HYPERLINK("#"&amp;CELL("direccion",Tabla_471062!A128),"125")</f>
        <v>125</v>
      </c>
      <c r="AC132" s="5" t="str" cm="1">
        <f t="array" aca="1" ref="AC132" ca="1">HYPERLINK("#"&amp;CELL("direccion",Tabla_471074!A128),"125")</f>
        <v>125</v>
      </c>
      <c r="AD132" t="s">
        <v>213</v>
      </c>
      <c r="AE132" s="3">
        <v>45747</v>
      </c>
    </row>
    <row r="133" spans="1:31" x14ac:dyDescent="0.3">
      <c r="A133">
        <v>2025</v>
      </c>
      <c r="B133" s="3">
        <v>45658</v>
      </c>
      <c r="C133" s="3">
        <v>45747</v>
      </c>
      <c r="D133" t="s">
        <v>89</v>
      </c>
      <c r="E133">
        <v>1145</v>
      </c>
      <c r="F133" t="s">
        <v>270</v>
      </c>
      <c r="G133" t="s">
        <v>270</v>
      </c>
      <c r="H133" t="s">
        <v>225</v>
      </c>
      <c r="I133" t="s">
        <v>375</v>
      </c>
      <c r="J133" t="s">
        <v>328</v>
      </c>
      <c r="K133" t="s">
        <v>540</v>
      </c>
      <c r="L133" t="s">
        <v>91</v>
      </c>
      <c r="M133">
        <v>23800</v>
      </c>
      <c r="N133" t="s">
        <v>212</v>
      </c>
      <c r="O133">
        <v>20000</v>
      </c>
      <c r="P133" t="s">
        <v>212</v>
      </c>
      <c r="Q133" s="5" t="str" cm="1">
        <f t="array" aca="1" ref="Q133" ca="1">HYPERLINK("#"&amp;CELL("direccion",Tabla_471065!A129),"126")</f>
        <v>126</v>
      </c>
      <c r="R133" s="5" t="str" cm="1">
        <f t="array" aca="1" ref="R133" ca="1">HYPERLINK("#"&amp;CELL("direccion",Tabla_471039!A129),"126")</f>
        <v>126</v>
      </c>
      <c r="S133" s="5" t="str" cm="1">
        <f t="array" aca="1" ref="S133" ca="1">HYPERLINK("#"&amp;CELL("direccion",Tabla_471067!A129),"126")</f>
        <v>126</v>
      </c>
      <c r="T133" s="5" t="str" cm="1">
        <f t="array" aca="1" ref="T133" ca="1">HYPERLINK("#"&amp;CELL("direccion",Tabla_471023!A129),"126")</f>
        <v>126</v>
      </c>
      <c r="U133" s="5" t="str" cm="1">
        <f t="array" aca="1" ref="U133" ca="1">HYPERLINK("#"&amp;CELL("direccion",Tabla_471047!A129),"126")</f>
        <v>126</v>
      </c>
      <c r="V133" s="5" t="str" cm="1">
        <f t="array" aca="1" ref="V133" ca="1">HYPERLINK("#"&amp;CELL("direccion",Tabla_471030!A129),"126")</f>
        <v>126</v>
      </c>
      <c r="W133" s="5" t="str" cm="1">
        <f t="array" aca="1" ref="W133" ca="1">HYPERLINK("#"&amp;CELL("direccion",Tabla_471041!A129),"126")</f>
        <v>126</v>
      </c>
      <c r="X133" s="5" t="str" cm="1">
        <f t="array" aca="1" ref="X133" ca="1">HYPERLINK("#"&amp;CELL("direccion",Tabla_471031!A129),"126")</f>
        <v>126</v>
      </c>
      <c r="Y133" s="5" t="str" cm="1">
        <f t="array" aca="1" ref="Y133" ca="1">HYPERLINK("#"&amp;CELL("direccion",Tabla_471032!A129),"126")</f>
        <v>126</v>
      </c>
      <c r="Z133" s="5" t="str" cm="1">
        <f t="array" aca="1" ref="Z133" ca="1">HYPERLINK("#"&amp;CELL("direccion",Tabla_471059!A129),"126")</f>
        <v>126</v>
      </c>
      <c r="AA133" s="5" t="str" cm="1">
        <f t="array" aca="1" ref="AA133" ca="1">HYPERLINK("#"&amp;CELL("direccion",Tabla_471071!A129),"126")</f>
        <v>126</v>
      </c>
      <c r="AB133" s="5" t="str" cm="1">
        <f t="array" aca="1" ref="AB133" ca="1">HYPERLINK("#"&amp;CELL("direccion",Tabla_471062!A129),"126")</f>
        <v>126</v>
      </c>
      <c r="AC133" s="5" t="str" cm="1">
        <f t="array" aca="1" ref="AC133" ca="1">HYPERLINK("#"&amp;CELL("direccion",Tabla_471074!A129),"126")</f>
        <v>126</v>
      </c>
      <c r="AD133" t="s">
        <v>213</v>
      </c>
      <c r="AE133" s="3">
        <v>45747</v>
      </c>
    </row>
    <row r="134" spans="1:31" x14ac:dyDescent="0.3">
      <c r="A134">
        <v>2025</v>
      </c>
      <c r="B134" s="3">
        <v>45658</v>
      </c>
      <c r="C134" s="3">
        <v>45747</v>
      </c>
      <c r="D134" t="s">
        <v>89</v>
      </c>
      <c r="E134">
        <v>1142</v>
      </c>
      <c r="F134" t="s">
        <v>270</v>
      </c>
      <c r="G134" t="s">
        <v>270</v>
      </c>
      <c r="H134" t="s">
        <v>225</v>
      </c>
      <c r="I134" t="s">
        <v>541</v>
      </c>
      <c r="J134" t="s">
        <v>296</v>
      </c>
      <c r="K134" t="s">
        <v>275</v>
      </c>
      <c r="L134" t="s">
        <v>92</v>
      </c>
      <c r="M134">
        <v>21300</v>
      </c>
      <c r="N134" t="s">
        <v>212</v>
      </c>
      <c r="O134">
        <v>18000</v>
      </c>
      <c r="P134" t="s">
        <v>212</v>
      </c>
      <c r="Q134" s="5" t="str" cm="1">
        <f t="array" aca="1" ref="Q134" ca="1">HYPERLINK("#"&amp;CELL("direccion",Tabla_471065!A130),"127")</f>
        <v>127</v>
      </c>
      <c r="R134" s="5" t="str" cm="1">
        <f t="array" aca="1" ref="R134" ca="1">HYPERLINK("#"&amp;CELL("direccion",Tabla_471039!A130),"127")</f>
        <v>127</v>
      </c>
      <c r="S134" s="5" t="str" cm="1">
        <f t="array" aca="1" ref="S134" ca="1">HYPERLINK("#"&amp;CELL("direccion",Tabla_471067!A130),"127")</f>
        <v>127</v>
      </c>
      <c r="T134" s="5" t="str" cm="1">
        <f t="array" aca="1" ref="T134" ca="1">HYPERLINK("#"&amp;CELL("direccion",Tabla_471023!A130),"127")</f>
        <v>127</v>
      </c>
      <c r="U134" s="5" t="str" cm="1">
        <f t="array" aca="1" ref="U134" ca="1">HYPERLINK("#"&amp;CELL("direccion",Tabla_471047!A130),"127")</f>
        <v>127</v>
      </c>
      <c r="V134" s="5" t="str" cm="1">
        <f t="array" aca="1" ref="V134" ca="1">HYPERLINK("#"&amp;CELL("direccion",Tabla_471030!A130),"127")</f>
        <v>127</v>
      </c>
      <c r="W134" s="5" t="str" cm="1">
        <f t="array" aca="1" ref="W134" ca="1">HYPERLINK("#"&amp;CELL("direccion",Tabla_471041!A130),"127")</f>
        <v>127</v>
      </c>
      <c r="X134" s="5" t="str" cm="1">
        <f t="array" aca="1" ref="X134" ca="1">HYPERLINK("#"&amp;CELL("direccion",Tabla_471031!A130),"127")</f>
        <v>127</v>
      </c>
      <c r="Y134" s="5" t="str" cm="1">
        <f t="array" aca="1" ref="Y134" ca="1">HYPERLINK("#"&amp;CELL("direccion",Tabla_471032!A130),"127")</f>
        <v>127</v>
      </c>
      <c r="Z134" s="5" t="str" cm="1">
        <f t="array" aca="1" ref="Z134" ca="1">HYPERLINK("#"&amp;CELL("direccion",Tabla_471059!A130),"127")</f>
        <v>127</v>
      </c>
      <c r="AA134" s="5" t="str" cm="1">
        <f t="array" aca="1" ref="AA134" ca="1">HYPERLINK("#"&amp;CELL("direccion",Tabla_471071!A130),"127")</f>
        <v>127</v>
      </c>
      <c r="AB134" s="5" t="str" cm="1">
        <f t="array" aca="1" ref="AB134" ca="1">HYPERLINK("#"&amp;CELL("direccion",Tabla_471062!A130),"127")</f>
        <v>127</v>
      </c>
      <c r="AC134" s="5" t="str" cm="1">
        <f t="array" aca="1" ref="AC134" ca="1">HYPERLINK("#"&amp;CELL("direccion",Tabla_471074!A130),"127")</f>
        <v>127</v>
      </c>
      <c r="AD134" t="s">
        <v>213</v>
      </c>
      <c r="AE134" s="3">
        <v>45747</v>
      </c>
    </row>
    <row r="135" spans="1:31" x14ac:dyDescent="0.3">
      <c r="A135">
        <v>2025</v>
      </c>
      <c r="B135" s="3">
        <v>45658</v>
      </c>
      <c r="C135" s="3">
        <v>45747</v>
      </c>
      <c r="D135" t="s">
        <v>89</v>
      </c>
      <c r="E135">
        <v>1142</v>
      </c>
      <c r="F135" t="s">
        <v>270</v>
      </c>
      <c r="G135" t="s">
        <v>270</v>
      </c>
      <c r="H135" t="s">
        <v>225</v>
      </c>
      <c r="I135" t="s">
        <v>392</v>
      </c>
      <c r="J135" t="s">
        <v>542</v>
      </c>
      <c r="K135" t="s">
        <v>543</v>
      </c>
      <c r="L135" t="s">
        <v>92</v>
      </c>
      <c r="M135">
        <v>21300</v>
      </c>
      <c r="N135" t="s">
        <v>212</v>
      </c>
      <c r="O135">
        <v>18000</v>
      </c>
      <c r="P135" t="s">
        <v>212</v>
      </c>
      <c r="Q135" s="5" t="str" cm="1">
        <f t="array" aca="1" ref="Q135" ca="1">HYPERLINK("#"&amp;CELL("direccion",Tabla_471065!A131),"128")</f>
        <v>128</v>
      </c>
      <c r="R135" s="5" t="str" cm="1">
        <f t="array" aca="1" ref="R135" ca="1">HYPERLINK("#"&amp;CELL("direccion",Tabla_471039!A131),"128")</f>
        <v>128</v>
      </c>
      <c r="S135" s="5" t="str" cm="1">
        <f t="array" aca="1" ref="S135" ca="1">HYPERLINK("#"&amp;CELL("direccion",Tabla_471067!A131),"128")</f>
        <v>128</v>
      </c>
      <c r="T135" s="5" t="str" cm="1">
        <f t="array" aca="1" ref="T135" ca="1">HYPERLINK("#"&amp;CELL("direccion",Tabla_471023!A131),"128")</f>
        <v>128</v>
      </c>
      <c r="U135" s="5" t="str" cm="1">
        <f t="array" aca="1" ref="U135" ca="1">HYPERLINK("#"&amp;CELL("direccion",Tabla_471047!A131),"128")</f>
        <v>128</v>
      </c>
      <c r="V135" s="5" t="str" cm="1">
        <f t="array" aca="1" ref="V135" ca="1">HYPERLINK("#"&amp;CELL("direccion",Tabla_471030!A131),"128")</f>
        <v>128</v>
      </c>
      <c r="W135" s="5" t="str" cm="1">
        <f t="array" aca="1" ref="W135" ca="1">HYPERLINK("#"&amp;CELL("direccion",Tabla_471041!A131),"128")</f>
        <v>128</v>
      </c>
      <c r="X135" s="5" t="str" cm="1">
        <f t="array" aca="1" ref="X135" ca="1">HYPERLINK("#"&amp;CELL("direccion",Tabla_471031!A131),"128")</f>
        <v>128</v>
      </c>
      <c r="Y135" s="5" t="str" cm="1">
        <f t="array" aca="1" ref="Y135" ca="1">HYPERLINK("#"&amp;CELL("direccion",Tabla_471032!A131),"128")</f>
        <v>128</v>
      </c>
      <c r="Z135" s="5" t="str" cm="1">
        <f t="array" aca="1" ref="Z135" ca="1">HYPERLINK("#"&amp;CELL("direccion",Tabla_471059!A131),"128")</f>
        <v>128</v>
      </c>
      <c r="AA135" s="5" t="str" cm="1">
        <f t="array" aca="1" ref="AA135" ca="1">HYPERLINK("#"&amp;CELL("direccion",Tabla_471071!A131),"128")</f>
        <v>128</v>
      </c>
      <c r="AB135" s="5" t="str" cm="1">
        <f t="array" aca="1" ref="AB135" ca="1">HYPERLINK("#"&amp;CELL("direccion",Tabla_471062!A131),"128")</f>
        <v>128</v>
      </c>
      <c r="AC135" s="5" t="str" cm="1">
        <f t="array" aca="1" ref="AC135" ca="1">HYPERLINK("#"&amp;CELL("direccion",Tabla_471074!A131),"128")</f>
        <v>128</v>
      </c>
      <c r="AD135" t="s">
        <v>213</v>
      </c>
      <c r="AE135" s="3">
        <v>45747</v>
      </c>
    </row>
    <row r="136" spans="1:31" x14ac:dyDescent="0.3">
      <c r="A136">
        <v>2025</v>
      </c>
      <c r="B136" s="3">
        <v>45658</v>
      </c>
      <c r="C136" s="3">
        <v>45747</v>
      </c>
      <c r="D136" t="s">
        <v>89</v>
      </c>
      <c r="E136">
        <v>1142</v>
      </c>
      <c r="F136" t="s">
        <v>270</v>
      </c>
      <c r="G136" t="s">
        <v>270</v>
      </c>
      <c r="H136" t="s">
        <v>225</v>
      </c>
      <c r="I136" t="s">
        <v>544</v>
      </c>
      <c r="J136" t="s">
        <v>284</v>
      </c>
      <c r="K136" t="s">
        <v>348</v>
      </c>
      <c r="L136" t="s">
        <v>91</v>
      </c>
      <c r="M136">
        <v>21300</v>
      </c>
      <c r="N136" t="s">
        <v>212</v>
      </c>
      <c r="O136">
        <v>18000</v>
      </c>
      <c r="P136" t="s">
        <v>212</v>
      </c>
      <c r="Q136" s="5" t="str" cm="1">
        <f t="array" aca="1" ref="Q136" ca="1">HYPERLINK("#"&amp;CELL("direccion",Tabla_471065!A132),"129")</f>
        <v>129</v>
      </c>
      <c r="R136" s="5" t="str" cm="1">
        <f t="array" aca="1" ref="R136" ca="1">HYPERLINK("#"&amp;CELL("direccion",Tabla_471039!A132),"129")</f>
        <v>129</v>
      </c>
      <c r="S136" s="5" t="str" cm="1">
        <f t="array" aca="1" ref="S136" ca="1">HYPERLINK("#"&amp;CELL("direccion",Tabla_471067!A132),"129")</f>
        <v>129</v>
      </c>
      <c r="T136" s="5" t="str" cm="1">
        <f t="array" aca="1" ref="T136" ca="1">HYPERLINK("#"&amp;CELL("direccion",Tabla_471023!A132),"129")</f>
        <v>129</v>
      </c>
      <c r="U136" s="5" t="str" cm="1">
        <f t="array" aca="1" ref="U136" ca="1">HYPERLINK("#"&amp;CELL("direccion",Tabla_471047!A132),"129")</f>
        <v>129</v>
      </c>
      <c r="V136" s="5" t="str" cm="1">
        <f t="array" aca="1" ref="V136" ca="1">HYPERLINK("#"&amp;CELL("direccion",Tabla_471030!A132),"129")</f>
        <v>129</v>
      </c>
      <c r="W136" s="5" t="str" cm="1">
        <f t="array" aca="1" ref="W136" ca="1">HYPERLINK("#"&amp;CELL("direccion",Tabla_471041!A132),"129")</f>
        <v>129</v>
      </c>
      <c r="X136" s="5" t="str" cm="1">
        <f t="array" aca="1" ref="X136" ca="1">HYPERLINK("#"&amp;CELL("direccion",Tabla_471031!A132),"129")</f>
        <v>129</v>
      </c>
      <c r="Y136" s="5" t="str" cm="1">
        <f t="array" aca="1" ref="Y136" ca="1">HYPERLINK("#"&amp;CELL("direccion",Tabla_471032!A132),"129")</f>
        <v>129</v>
      </c>
      <c r="Z136" s="5" t="str" cm="1">
        <f t="array" aca="1" ref="Z136" ca="1">HYPERLINK("#"&amp;CELL("direccion",Tabla_471059!A132),"129")</f>
        <v>129</v>
      </c>
      <c r="AA136" s="5" t="str" cm="1">
        <f t="array" aca="1" ref="AA136" ca="1">HYPERLINK("#"&amp;CELL("direccion",Tabla_471071!A132),"129")</f>
        <v>129</v>
      </c>
      <c r="AB136" s="5" t="str" cm="1">
        <f t="array" aca="1" ref="AB136" ca="1">HYPERLINK("#"&amp;CELL("direccion",Tabla_471062!A132),"129")</f>
        <v>129</v>
      </c>
      <c r="AC136" s="5" t="str" cm="1">
        <f t="array" aca="1" ref="AC136" ca="1">HYPERLINK("#"&amp;CELL("direccion",Tabla_471074!A132),"129")</f>
        <v>129</v>
      </c>
      <c r="AD136" t="s">
        <v>213</v>
      </c>
      <c r="AE136" s="3">
        <v>45747</v>
      </c>
    </row>
    <row r="137" spans="1:31" x14ac:dyDescent="0.3">
      <c r="A137">
        <v>2025</v>
      </c>
      <c r="B137" s="3">
        <v>45658</v>
      </c>
      <c r="C137" s="3">
        <v>45747</v>
      </c>
      <c r="D137" t="s">
        <v>89</v>
      </c>
      <c r="E137">
        <v>1142</v>
      </c>
      <c r="F137" t="s">
        <v>270</v>
      </c>
      <c r="G137" t="s">
        <v>270</v>
      </c>
      <c r="H137" t="s">
        <v>225</v>
      </c>
      <c r="I137" t="s">
        <v>545</v>
      </c>
      <c r="J137" t="s">
        <v>285</v>
      </c>
      <c r="K137" t="s">
        <v>546</v>
      </c>
      <c r="L137" t="s">
        <v>92</v>
      </c>
      <c r="M137">
        <v>21300</v>
      </c>
      <c r="N137" t="s">
        <v>212</v>
      </c>
      <c r="O137">
        <v>18000</v>
      </c>
      <c r="P137" t="s">
        <v>212</v>
      </c>
      <c r="Q137" s="5" t="str" cm="1">
        <f t="array" aca="1" ref="Q137" ca="1">HYPERLINK("#"&amp;CELL("direccion",Tabla_471065!A133),"130")</f>
        <v>130</v>
      </c>
      <c r="R137" s="5" t="str" cm="1">
        <f t="array" aca="1" ref="R137" ca="1">HYPERLINK("#"&amp;CELL("direccion",Tabla_471039!A133),"130")</f>
        <v>130</v>
      </c>
      <c r="S137" s="5" t="str" cm="1">
        <f t="array" aca="1" ref="S137" ca="1">HYPERLINK("#"&amp;CELL("direccion",Tabla_471067!A133),"130")</f>
        <v>130</v>
      </c>
      <c r="T137" s="5" t="str" cm="1">
        <f t="array" aca="1" ref="T137" ca="1">HYPERLINK("#"&amp;CELL("direccion",Tabla_471023!A133),"130")</f>
        <v>130</v>
      </c>
      <c r="U137" s="5" t="str" cm="1">
        <f t="array" aca="1" ref="U137" ca="1">HYPERLINK("#"&amp;CELL("direccion",Tabla_471047!A133),"130")</f>
        <v>130</v>
      </c>
      <c r="V137" s="5" t="str" cm="1">
        <f t="array" aca="1" ref="V137" ca="1">HYPERLINK("#"&amp;CELL("direccion",Tabla_471030!A133),"130")</f>
        <v>130</v>
      </c>
      <c r="W137" s="5" t="str" cm="1">
        <f t="array" aca="1" ref="W137" ca="1">HYPERLINK("#"&amp;CELL("direccion",Tabla_471041!A133),"130")</f>
        <v>130</v>
      </c>
      <c r="X137" s="5" t="str" cm="1">
        <f t="array" aca="1" ref="X137" ca="1">HYPERLINK("#"&amp;CELL("direccion",Tabla_471031!A133),"130")</f>
        <v>130</v>
      </c>
      <c r="Y137" s="5" t="str" cm="1">
        <f t="array" aca="1" ref="Y137" ca="1">HYPERLINK("#"&amp;CELL("direccion",Tabla_471032!A133),"130")</f>
        <v>130</v>
      </c>
      <c r="Z137" s="5" t="str" cm="1">
        <f t="array" aca="1" ref="Z137" ca="1">HYPERLINK("#"&amp;CELL("direccion",Tabla_471059!A133),"130")</f>
        <v>130</v>
      </c>
      <c r="AA137" s="5" t="str" cm="1">
        <f t="array" aca="1" ref="AA137" ca="1">HYPERLINK("#"&amp;CELL("direccion",Tabla_471071!A133),"130")</f>
        <v>130</v>
      </c>
      <c r="AB137" s="5" t="str" cm="1">
        <f t="array" aca="1" ref="AB137" ca="1">HYPERLINK("#"&amp;CELL("direccion",Tabla_471062!A133),"130")</f>
        <v>130</v>
      </c>
      <c r="AC137" s="5" t="str" cm="1">
        <f t="array" aca="1" ref="AC137" ca="1">HYPERLINK("#"&amp;CELL("direccion",Tabla_471074!A133),"130")</f>
        <v>130</v>
      </c>
      <c r="AD137" t="s">
        <v>213</v>
      </c>
      <c r="AE137" s="3">
        <v>45747</v>
      </c>
    </row>
    <row r="138" spans="1:31" x14ac:dyDescent="0.3">
      <c r="A138">
        <v>2025</v>
      </c>
      <c r="B138" s="3">
        <v>45658</v>
      </c>
      <c r="C138" s="3">
        <v>45747</v>
      </c>
      <c r="D138" t="s">
        <v>89</v>
      </c>
      <c r="E138">
        <v>1142</v>
      </c>
      <c r="F138" t="s">
        <v>270</v>
      </c>
      <c r="G138" t="s">
        <v>270</v>
      </c>
      <c r="H138" t="s">
        <v>225</v>
      </c>
      <c r="I138" t="s">
        <v>547</v>
      </c>
      <c r="J138" t="s">
        <v>446</v>
      </c>
      <c r="K138" t="s">
        <v>494</v>
      </c>
      <c r="L138" t="s">
        <v>91</v>
      </c>
      <c r="M138">
        <v>21300</v>
      </c>
      <c r="N138" t="s">
        <v>212</v>
      </c>
      <c r="O138">
        <v>18000</v>
      </c>
      <c r="P138" t="s">
        <v>212</v>
      </c>
      <c r="Q138" s="5" t="str" cm="1">
        <f t="array" aca="1" ref="Q138" ca="1">HYPERLINK("#"&amp;CELL("direccion",Tabla_471065!A134),"131")</f>
        <v>131</v>
      </c>
      <c r="R138" s="5" t="str" cm="1">
        <f t="array" aca="1" ref="R138" ca="1">HYPERLINK("#"&amp;CELL("direccion",Tabla_471039!A134),"131")</f>
        <v>131</v>
      </c>
      <c r="S138" s="5" t="str" cm="1">
        <f t="array" aca="1" ref="S138" ca="1">HYPERLINK("#"&amp;CELL("direccion",Tabla_471067!A134),"131")</f>
        <v>131</v>
      </c>
      <c r="T138" s="5" t="str" cm="1">
        <f t="array" aca="1" ref="T138" ca="1">HYPERLINK("#"&amp;CELL("direccion",Tabla_471023!A134),"131")</f>
        <v>131</v>
      </c>
      <c r="U138" s="5" t="str" cm="1">
        <f t="array" aca="1" ref="U138" ca="1">HYPERLINK("#"&amp;CELL("direccion",Tabla_471047!A134),"131")</f>
        <v>131</v>
      </c>
      <c r="V138" s="5" t="str" cm="1">
        <f t="array" aca="1" ref="V138" ca="1">HYPERLINK("#"&amp;CELL("direccion",Tabla_471030!A134),"131")</f>
        <v>131</v>
      </c>
      <c r="W138" s="5" t="str" cm="1">
        <f t="array" aca="1" ref="W138" ca="1">HYPERLINK("#"&amp;CELL("direccion",Tabla_471041!A134),"131")</f>
        <v>131</v>
      </c>
      <c r="X138" s="5" t="str" cm="1">
        <f t="array" aca="1" ref="X138" ca="1">HYPERLINK("#"&amp;CELL("direccion",Tabla_471031!A134),"131")</f>
        <v>131</v>
      </c>
      <c r="Y138" s="5" t="str" cm="1">
        <f t="array" aca="1" ref="Y138" ca="1">HYPERLINK("#"&amp;CELL("direccion",Tabla_471032!A134),"131")</f>
        <v>131</v>
      </c>
      <c r="Z138" s="5" t="str" cm="1">
        <f t="array" aca="1" ref="Z138" ca="1">HYPERLINK("#"&amp;CELL("direccion",Tabla_471059!A134),"131")</f>
        <v>131</v>
      </c>
      <c r="AA138" s="5" t="str" cm="1">
        <f t="array" aca="1" ref="AA138" ca="1">HYPERLINK("#"&amp;CELL("direccion",Tabla_471071!A134),"131")</f>
        <v>131</v>
      </c>
      <c r="AB138" s="5" t="str" cm="1">
        <f t="array" aca="1" ref="AB138" ca="1">HYPERLINK("#"&amp;CELL("direccion",Tabla_471062!A134),"131")</f>
        <v>131</v>
      </c>
      <c r="AC138" s="5" t="str" cm="1">
        <f t="array" aca="1" ref="AC138" ca="1">HYPERLINK("#"&amp;CELL("direccion",Tabla_471074!A134),"131")</f>
        <v>131</v>
      </c>
      <c r="AD138" t="s">
        <v>213</v>
      </c>
      <c r="AE138" s="3">
        <v>45747</v>
      </c>
    </row>
    <row r="139" spans="1:31" x14ac:dyDescent="0.3">
      <c r="A139">
        <v>2025</v>
      </c>
      <c r="B139" s="3">
        <v>45658</v>
      </c>
      <c r="C139" s="3">
        <v>45747</v>
      </c>
      <c r="D139" t="s">
        <v>89</v>
      </c>
      <c r="E139">
        <v>1142</v>
      </c>
      <c r="F139" t="s">
        <v>270</v>
      </c>
      <c r="G139" t="s">
        <v>270</v>
      </c>
      <c r="H139" t="s">
        <v>225</v>
      </c>
      <c r="I139" t="s">
        <v>548</v>
      </c>
      <c r="J139" t="s">
        <v>296</v>
      </c>
      <c r="K139" t="s">
        <v>549</v>
      </c>
      <c r="L139" t="s">
        <v>92</v>
      </c>
      <c r="M139">
        <v>21300</v>
      </c>
      <c r="N139" t="s">
        <v>212</v>
      </c>
      <c r="O139">
        <v>18000</v>
      </c>
      <c r="P139" t="s">
        <v>212</v>
      </c>
      <c r="Q139" s="5" t="str" cm="1">
        <f t="array" aca="1" ref="Q139" ca="1">HYPERLINK("#"&amp;CELL("direccion",Tabla_471065!A135),"132")</f>
        <v>132</v>
      </c>
      <c r="R139" s="5" t="str" cm="1">
        <f t="array" aca="1" ref="R139" ca="1">HYPERLINK("#"&amp;CELL("direccion",Tabla_471039!A135),"132")</f>
        <v>132</v>
      </c>
      <c r="S139" s="5" t="str" cm="1">
        <f t="array" aca="1" ref="S139" ca="1">HYPERLINK("#"&amp;CELL("direccion",Tabla_471067!A135),"132")</f>
        <v>132</v>
      </c>
      <c r="T139" s="5" t="str" cm="1">
        <f t="array" aca="1" ref="T139" ca="1">HYPERLINK("#"&amp;CELL("direccion",Tabla_471023!A135),"132")</f>
        <v>132</v>
      </c>
      <c r="U139" s="5" t="str" cm="1">
        <f t="array" aca="1" ref="U139" ca="1">HYPERLINK("#"&amp;CELL("direccion",Tabla_471047!A135),"132")</f>
        <v>132</v>
      </c>
      <c r="V139" s="5" t="str" cm="1">
        <f t="array" aca="1" ref="V139" ca="1">HYPERLINK("#"&amp;CELL("direccion",Tabla_471030!A135),"132")</f>
        <v>132</v>
      </c>
      <c r="W139" s="5" t="str" cm="1">
        <f t="array" aca="1" ref="W139" ca="1">HYPERLINK("#"&amp;CELL("direccion",Tabla_471041!A135),"132")</f>
        <v>132</v>
      </c>
      <c r="X139" s="5" t="str" cm="1">
        <f t="array" aca="1" ref="X139" ca="1">HYPERLINK("#"&amp;CELL("direccion",Tabla_471031!A135),"132")</f>
        <v>132</v>
      </c>
      <c r="Y139" s="5" t="str" cm="1">
        <f t="array" aca="1" ref="Y139" ca="1">HYPERLINK("#"&amp;CELL("direccion",Tabla_471032!A135),"132")</f>
        <v>132</v>
      </c>
      <c r="Z139" s="5" t="str" cm="1">
        <f t="array" aca="1" ref="Z139" ca="1">HYPERLINK("#"&amp;CELL("direccion",Tabla_471059!A135),"132")</f>
        <v>132</v>
      </c>
      <c r="AA139" s="5" t="str" cm="1">
        <f t="array" aca="1" ref="AA139" ca="1">HYPERLINK("#"&amp;CELL("direccion",Tabla_471071!A135),"132")</f>
        <v>132</v>
      </c>
      <c r="AB139" s="5" t="str" cm="1">
        <f t="array" aca="1" ref="AB139" ca="1">HYPERLINK("#"&amp;CELL("direccion",Tabla_471062!A135),"132")</f>
        <v>132</v>
      </c>
      <c r="AC139" s="5" t="str" cm="1">
        <f t="array" aca="1" ref="AC139" ca="1">HYPERLINK("#"&amp;CELL("direccion",Tabla_471074!A135),"132")</f>
        <v>132</v>
      </c>
      <c r="AD139" t="s">
        <v>213</v>
      </c>
      <c r="AE139" s="3">
        <v>45747</v>
      </c>
    </row>
    <row r="140" spans="1:31" x14ac:dyDescent="0.3">
      <c r="A140">
        <v>2025</v>
      </c>
      <c r="B140" s="3">
        <v>45658</v>
      </c>
      <c r="C140" s="3">
        <v>45747</v>
      </c>
      <c r="D140" t="s">
        <v>89</v>
      </c>
      <c r="E140">
        <v>1142</v>
      </c>
      <c r="F140" t="s">
        <v>270</v>
      </c>
      <c r="G140" t="s">
        <v>270</v>
      </c>
      <c r="H140" t="s">
        <v>225</v>
      </c>
      <c r="I140" t="s">
        <v>550</v>
      </c>
      <c r="J140" t="s">
        <v>467</v>
      </c>
      <c r="K140" t="s">
        <v>551</v>
      </c>
      <c r="L140" t="s">
        <v>92</v>
      </c>
      <c r="M140">
        <v>21300</v>
      </c>
      <c r="N140" t="s">
        <v>212</v>
      </c>
      <c r="O140">
        <v>18000</v>
      </c>
      <c r="P140" t="s">
        <v>212</v>
      </c>
      <c r="Q140" s="5" t="str" cm="1">
        <f t="array" aca="1" ref="Q140" ca="1">HYPERLINK("#"&amp;CELL("direccion",Tabla_471065!A136),"133")</f>
        <v>133</v>
      </c>
      <c r="R140" s="5" t="str" cm="1">
        <f t="array" aca="1" ref="R140" ca="1">HYPERLINK("#"&amp;CELL("direccion",Tabla_471039!A136),"133")</f>
        <v>133</v>
      </c>
      <c r="S140" s="5" t="str" cm="1">
        <f t="array" aca="1" ref="S140" ca="1">HYPERLINK("#"&amp;CELL("direccion",Tabla_471067!A136),"133")</f>
        <v>133</v>
      </c>
      <c r="T140" s="5" t="str" cm="1">
        <f t="array" aca="1" ref="T140" ca="1">HYPERLINK("#"&amp;CELL("direccion",Tabla_471023!A136),"133")</f>
        <v>133</v>
      </c>
      <c r="U140" s="5" t="str" cm="1">
        <f t="array" aca="1" ref="U140" ca="1">HYPERLINK("#"&amp;CELL("direccion",Tabla_471047!A136),"133")</f>
        <v>133</v>
      </c>
      <c r="V140" s="5" t="str" cm="1">
        <f t="array" aca="1" ref="V140" ca="1">HYPERLINK("#"&amp;CELL("direccion",Tabla_471030!A136),"133")</f>
        <v>133</v>
      </c>
      <c r="W140" s="5" t="str" cm="1">
        <f t="array" aca="1" ref="W140" ca="1">HYPERLINK("#"&amp;CELL("direccion",Tabla_471041!A136),"133")</f>
        <v>133</v>
      </c>
      <c r="X140" s="5" t="str" cm="1">
        <f t="array" aca="1" ref="X140" ca="1">HYPERLINK("#"&amp;CELL("direccion",Tabla_471031!A136),"133")</f>
        <v>133</v>
      </c>
      <c r="Y140" s="5" t="str" cm="1">
        <f t="array" aca="1" ref="Y140" ca="1">HYPERLINK("#"&amp;CELL("direccion",Tabla_471032!A136),"133")</f>
        <v>133</v>
      </c>
      <c r="Z140" s="5" t="str" cm="1">
        <f t="array" aca="1" ref="Z140" ca="1">HYPERLINK("#"&amp;CELL("direccion",Tabla_471059!A136),"133")</f>
        <v>133</v>
      </c>
      <c r="AA140" s="5" t="str" cm="1">
        <f t="array" aca="1" ref="AA140" ca="1">HYPERLINK("#"&amp;CELL("direccion",Tabla_471071!A136),"133")</f>
        <v>133</v>
      </c>
      <c r="AB140" s="5" t="str" cm="1">
        <f t="array" aca="1" ref="AB140" ca="1">HYPERLINK("#"&amp;CELL("direccion",Tabla_471062!A136),"133")</f>
        <v>133</v>
      </c>
      <c r="AC140" s="5" t="str" cm="1">
        <f t="array" aca="1" ref="AC140" ca="1">HYPERLINK("#"&amp;CELL("direccion",Tabla_471074!A136),"133")</f>
        <v>133</v>
      </c>
      <c r="AD140" t="s">
        <v>213</v>
      </c>
      <c r="AE140" s="3">
        <v>45747</v>
      </c>
    </row>
    <row r="141" spans="1:31" x14ac:dyDescent="0.3">
      <c r="A141">
        <v>2025</v>
      </c>
      <c r="B141" s="3">
        <v>45658</v>
      </c>
      <c r="C141" s="3">
        <v>45747</v>
      </c>
      <c r="D141" t="s">
        <v>89</v>
      </c>
      <c r="E141">
        <v>1142</v>
      </c>
      <c r="F141" t="s">
        <v>270</v>
      </c>
      <c r="G141" t="s">
        <v>270</v>
      </c>
      <c r="H141" t="s">
        <v>225</v>
      </c>
      <c r="I141" t="s">
        <v>552</v>
      </c>
      <c r="J141" t="s">
        <v>431</v>
      </c>
      <c r="K141" t="s">
        <v>553</v>
      </c>
      <c r="L141" t="s">
        <v>91</v>
      </c>
      <c r="M141">
        <v>21300</v>
      </c>
      <c r="N141" t="s">
        <v>212</v>
      </c>
      <c r="O141">
        <v>18000</v>
      </c>
      <c r="P141" t="s">
        <v>212</v>
      </c>
      <c r="Q141" s="5" t="str" cm="1">
        <f t="array" aca="1" ref="Q141" ca="1">HYPERLINK("#"&amp;CELL("direccion",Tabla_471065!A137),"134")</f>
        <v>134</v>
      </c>
      <c r="R141" s="5" t="str" cm="1">
        <f t="array" aca="1" ref="R141" ca="1">HYPERLINK("#"&amp;CELL("direccion",Tabla_471039!A137),"134")</f>
        <v>134</v>
      </c>
      <c r="S141" s="5" t="str" cm="1">
        <f t="array" aca="1" ref="S141" ca="1">HYPERLINK("#"&amp;CELL("direccion",Tabla_471067!A137),"134")</f>
        <v>134</v>
      </c>
      <c r="T141" s="5" t="str" cm="1">
        <f t="array" aca="1" ref="T141" ca="1">HYPERLINK("#"&amp;CELL("direccion",Tabla_471023!A137),"134")</f>
        <v>134</v>
      </c>
      <c r="U141" s="5" t="str" cm="1">
        <f t="array" aca="1" ref="U141" ca="1">HYPERLINK("#"&amp;CELL("direccion",Tabla_471047!A137),"134")</f>
        <v>134</v>
      </c>
      <c r="V141" s="5" t="str" cm="1">
        <f t="array" aca="1" ref="V141" ca="1">HYPERLINK("#"&amp;CELL("direccion",Tabla_471030!A137),"134")</f>
        <v>134</v>
      </c>
      <c r="W141" s="5" t="str" cm="1">
        <f t="array" aca="1" ref="W141" ca="1">HYPERLINK("#"&amp;CELL("direccion",Tabla_471041!A137),"134")</f>
        <v>134</v>
      </c>
      <c r="X141" s="5" t="str" cm="1">
        <f t="array" aca="1" ref="X141" ca="1">HYPERLINK("#"&amp;CELL("direccion",Tabla_471031!A137),"134")</f>
        <v>134</v>
      </c>
      <c r="Y141" s="5" t="str" cm="1">
        <f t="array" aca="1" ref="Y141" ca="1">HYPERLINK("#"&amp;CELL("direccion",Tabla_471032!A137),"134")</f>
        <v>134</v>
      </c>
      <c r="Z141" s="5" t="str" cm="1">
        <f t="array" aca="1" ref="Z141" ca="1">HYPERLINK("#"&amp;CELL("direccion",Tabla_471059!A137),"134")</f>
        <v>134</v>
      </c>
      <c r="AA141" s="5" t="str" cm="1">
        <f t="array" aca="1" ref="AA141" ca="1">HYPERLINK("#"&amp;CELL("direccion",Tabla_471071!A137),"134")</f>
        <v>134</v>
      </c>
      <c r="AB141" s="5" t="str" cm="1">
        <f t="array" aca="1" ref="AB141" ca="1">HYPERLINK("#"&amp;CELL("direccion",Tabla_471062!A137),"134")</f>
        <v>134</v>
      </c>
      <c r="AC141" s="5" t="str" cm="1">
        <f t="array" aca="1" ref="AC141" ca="1">HYPERLINK("#"&amp;CELL("direccion",Tabla_471074!A137),"134")</f>
        <v>134</v>
      </c>
      <c r="AD141" t="s">
        <v>213</v>
      </c>
      <c r="AE141" s="3">
        <v>45747</v>
      </c>
    </row>
    <row r="142" spans="1:31" x14ac:dyDescent="0.3">
      <c r="A142">
        <v>2025</v>
      </c>
      <c r="B142" s="3">
        <v>45658</v>
      </c>
      <c r="C142" s="3">
        <v>45747</v>
      </c>
      <c r="D142" t="s">
        <v>89</v>
      </c>
      <c r="E142">
        <v>1142</v>
      </c>
      <c r="F142" t="s">
        <v>270</v>
      </c>
      <c r="G142" t="s">
        <v>270</v>
      </c>
      <c r="H142" t="s">
        <v>225</v>
      </c>
      <c r="I142" t="s">
        <v>554</v>
      </c>
      <c r="J142" t="s">
        <v>555</v>
      </c>
      <c r="K142" t="s">
        <v>442</v>
      </c>
      <c r="L142" t="s">
        <v>91</v>
      </c>
      <c r="M142">
        <v>21300</v>
      </c>
      <c r="N142" t="s">
        <v>212</v>
      </c>
      <c r="O142">
        <v>18000</v>
      </c>
      <c r="P142" t="s">
        <v>212</v>
      </c>
      <c r="Q142" s="5" t="str" cm="1">
        <f t="array" aca="1" ref="Q142" ca="1">HYPERLINK("#"&amp;CELL("direccion",Tabla_471065!A138),"135")</f>
        <v>135</v>
      </c>
      <c r="R142" s="5" t="str" cm="1">
        <f t="array" aca="1" ref="R142" ca="1">HYPERLINK("#"&amp;CELL("direccion",Tabla_471039!A138),"135")</f>
        <v>135</v>
      </c>
      <c r="S142" s="5" t="str" cm="1">
        <f t="array" aca="1" ref="S142" ca="1">HYPERLINK("#"&amp;CELL("direccion",Tabla_471067!A138),"135")</f>
        <v>135</v>
      </c>
      <c r="T142" s="5" t="str" cm="1">
        <f t="array" aca="1" ref="T142" ca="1">HYPERLINK("#"&amp;CELL("direccion",Tabla_471023!A138),"135")</f>
        <v>135</v>
      </c>
      <c r="U142" s="5" t="str" cm="1">
        <f t="array" aca="1" ref="U142" ca="1">HYPERLINK("#"&amp;CELL("direccion",Tabla_471047!A138),"135")</f>
        <v>135</v>
      </c>
      <c r="V142" s="5" t="str" cm="1">
        <f t="array" aca="1" ref="V142" ca="1">HYPERLINK("#"&amp;CELL("direccion",Tabla_471030!A138),"135")</f>
        <v>135</v>
      </c>
      <c r="W142" s="5" t="str" cm="1">
        <f t="array" aca="1" ref="W142" ca="1">HYPERLINK("#"&amp;CELL("direccion",Tabla_471041!A138),"135")</f>
        <v>135</v>
      </c>
      <c r="X142" s="5" t="str" cm="1">
        <f t="array" aca="1" ref="X142" ca="1">HYPERLINK("#"&amp;CELL("direccion",Tabla_471031!A138),"135")</f>
        <v>135</v>
      </c>
      <c r="Y142" s="5" t="str" cm="1">
        <f t="array" aca="1" ref="Y142" ca="1">HYPERLINK("#"&amp;CELL("direccion",Tabla_471032!A138),"135")</f>
        <v>135</v>
      </c>
      <c r="Z142" s="5" t="str" cm="1">
        <f t="array" aca="1" ref="Z142" ca="1">HYPERLINK("#"&amp;CELL("direccion",Tabla_471059!A138),"135")</f>
        <v>135</v>
      </c>
      <c r="AA142" s="5" t="str" cm="1">
        <f t="array" aca="1" ref="AA142" ca="1">HYPERLINK("#"&amp;CELL("direccion",Tabla_471071!A138),"135")</f>
        <v>135</v>
      </c>
      <c r="AB142" s="5" t="str" cm="1">
        <f t="array" aca="1" ref="AB142" ca="1">HYPERLINK("#"&amp;CELL("direccion",Tabla_471062!A138),"135")</f>
        <v>135</v>
      </c>
      <c r="AC142" s="5" t="str" cm="1">
        <f t="array" aca="1" ref="AC142" ca="1">HYPERLINK("#"&amp;CELL("direccion",Tabla_471074!A138),"135")</f>
        <v>135</v>
      </c>
      <c r="AD142" t="s">
        <v>213</v>
      </c>
      <c r="AE142" s="3">
        <v>45747</v>
      </c>
    </row>
    <row r="143" spans="1:31" x14ac:dyDescent="0.3">
      <c r="A143">
        <v>2025</v>
      </c>
      <c r="B143" s="3">
        <v>45658</v>
      </c>
      <c r="C143" s="3">
        <v>45747</v>
      </c>
      <c r="D143" t="s">
        <v>89</v>
      </c>
      <c r="E143">
        <v>1142</v>
      </c>
      <c r="F143" t="s">
        <v>270</v>
      </c>
      <c r="G143" t="s">
        <v>270</v>
      </c>
      <c r="H143" t="s">
        <v>225</v>
      </c>
      <c r="I143" t="s">
        <v>556</v>
      </c>
      <c r="J143" t="s">
        <v>284</v>
      </c>
      <c r="K143" t="s">
        <v>296</v>
      </c>
      <c r="L143" t="s">
        <v>92</v>
      </c>
      <c r="M143">
        <v>21300</v>
      </c>
      <c r="N143" t="s">
        <v>212</v>
      </c>
      <c r="O143">
        <v>18000</v>
      </c>
      <c r="P143" t="s">
        <v>212</v>
      </c>
      <c r="Q143" s="5" t="str" cm="1">
        <f t="array" aca="1" ref="Q143" ca="1">HYPERLINK("#"&amp;CELL("direccion",Tabla_471065!A139),"136")</f>
        <v>136</v>
      </c>
      <c r="R143" s="5" t="str" cm="1">
        <f t="array" aca="1" ref="R143" ca="1">HYPERLINK("#"&amp;CELL("direccion",Tabla_471039!A139),"136")</f>
        <v>136</v>
      </c>
      <c r="S143" s="5" t="str" cm="1">
        <f t="array" aca="1" ref="S143" ca="1">HYPERLINK("#"&amp;CELL("direccion",Tabla_471067!A139),"136")</f>
        <v>136</v>
      </c>
      <c r="T143" s="5" t="str" cm="1">
        <f t="array" aca="1" ref="T143" ca="1">HYPERLINK("#"&amp;CELL("direccion",Tabla_471023!A139),"136")</f>
        <v>136</v>
      </c>
      <c r="U143" s="5" t="str" cm="1">
        <f t="array" aca="1" ref="U143" ca="1">HYPERLINK("#"&amp;CELL("direccion",Tabla_471047!A139),"136")</f>
        <v>136</v>
      </c>
      <c r="V143" s="5" t="str" cm="1">
        <f t="array" aca="1" ref="V143" ca="1">HYPERLINK("#"&amp;CELL("direccion",Tabla_471030!A139),"136")</f>
        <v>136</v>
      </c>
      <c r="W143" s="5" t="str" cm="1">
        <f t="array" aca="1" ref="W143" ca="1">HYPERLINK("#"&amp;CELL("direccion",Tabla_471041!A139),"136")</f>
        <v>136</v>
      </c>
      <c r="X143" s="5" t="str" cm="1">
        <f t="array" aca="1" ref="X143" ca="1">HYPERLINK("#"&amp;CELL("direccion",Tabla_471031!A139),"136")</f>
        <v>136</v>
      </c>
      <c r="Y143" s="5" t="str" cm="1">
        <f t="array" aca="1" ref="Y143" ca="1">HYPERLINK("#"&amp;CELL("direccion",Tabla_471032!A139),"136")</f>
        <v>136</v>
      </c>
      <c r="Z143" s="5" t="str" cm="1">
        <f t="array" aca="1" ref="Z143" ca="1">HYPERLINK("#"&amp;CELL("direccion",Tabla_471059!A139),"136")</f>
        <v>136</v>
      </c>
      <c r="AA143" s="5" t="str" cm="1">
        <f t="array" aca="1" ref="AA143" ca="1">HYPERLINK("#"&amp;CELL("direccion",Tabla_471071!A139),"136")</f>
        <v>136</v>
      </c>
      <c r="AB143" s="5" t="str" cm="1">
        <f t="array" aca="1" ref="AB143" ca="1">HYPERLINK("#"&amp;CELL("direccion",Tabla_471062!A139),"136")</f>
        <v>136</v>
      </c>
      <c r="AC143" s="5" t="str" cm="1">
        <f t="array" aca="1" ref="AC143" ca="1">HYPERLINK("#"&amp;CELL("direccion",Tabla_471074!A139),"136")</f>
        <v>136</v>
      </c>
      <c r="AD143" t="s">
        <v>213</v>
      </c>
      <c r="AE143" s="3">
        <v>45747</v>
      </c>
    </row>
    <row r="144" spans="1:31" x14ac:dyDescent="0.3">
      <c r="A144">
        <v>2025</v>
      </c>
      <c r="B144" s="3">
        <v>45658</v>
      </c>
      <c r="C144" s="3">
        <v>45747</v>
      </c>
      <c r="D144" t="s">
        <v>89</v>
      </c>
      <c r="E144">
        <v>1142</v>
      </c>
      <c r="F144" t="s">
        <v>270</v>
      </c>
      <c r="G144" t="s">
        <v>270</v>
      </c>
      <c r="H144" t="s">
        <v>225</v>
      </c>
      <c r="I144" t="s">
        <v>557</v>
      </c>
      <c r="J144" t="s">
        <v>368</v>
      </c>
      <c r="K144" t="s">
        <v>558</v>
      </c>
      <c r="L144" t="s">
        <v>92</v>
      </c>
      <c r="M144">
        <v>21300</v>
      </c>
      <c r="N144" t="s">
        <v>212</v>
      </c>
      <c r="O144">
        <v>18000</v>
      </c>
      <c r="P144" t="s">
        <v>212</v>
      </c>
      <c r="Q144" s="5" t="str" cm="1">
        <f t="array" aca="1" ref="Q144" ca="1">HYPERLINK("#"&amp;CELL("direccion",Tabla_471065!A140),"137")</f>
        <v>137</v>
      </c>
      <c r="R144" s="5" t="str" cm="1">
        <f t="array" aca="1" ref="R144" ca="1">HYPERLINK("#"&amp;CELL("direccion",Tabla_471039!A140),"137")</f>
        <v>137</v>
      </c>
      <c r="S144" s="5" t="str" cm="1">
        <f t="array" aca="1" ref="S144" ca="1">HYPERLINK("#"&amp;CELL("direccion",Tabla_471067!A140),"137")</f>
        <v>137</v>
      </c>
      <c r="T144" s="5" t="str" cm="1">
        <f t="array" aca="1" ref="T144" ca="1">HYPERLINK("#"&amp;CELL("direccion",Tabla_471023!A140),"137")</f>
        <v>137</v>
      </c>
      <c r="U144" s="5" t="str" cm="1">
        <f t="array" aca="1" ref="U144" ca="1">HYPERLINK("#"&amp;CELL("direccion",Tabla_471047!A140),"137")</f>
        <v>137</v>
      </c>
      <c r="V144" s="5" t="str" cm="1">
        <f t="array" aca="1" ref="V144" ca="1">HYPERLINK("#"&amp;CELL("direccion",Tabla_471030!A140),"137")</f>
        <v>137</v>
      </c>
      <c r="W144" s="5" t="str" cm="1">
        <f t="array" aca="1" ref="W144" ca="1">HYPERLINK("#"&amp;CELL("direccion",Tabla_471041!A140),"137")</f>
        <v>137</v>
      </c>
      <c r="X144" s="5" t="str" cm="1">
        <f t="array" aca="1" ref="X144" ca="1">HYPERLINK("#"&amp;CELL("direccion",Tabla_471031!A140),"137")</f>
        <v>137</v>
      </c>
      <c r="Y144" s="5" t="str" cm="1">
        <f t="array" aca="1" ref="Y144" ca="1">HYPERLINK("#"&amp;CELL("direccion",Tabla_471032!A140),"137")</f>
        <v>137</v>
      </c>
      <c r="Z144" s="5" t="str" cm="1">
        <f t="array" aca="1" ref="Z144" ca="1">HYPERLINK("#"&amp;CELL("direccion",Tabla_471059!A140),"137")</f>
        <v>137</v>
      </c>
      <c r="AA144" s="5" t="str" cm="1">
        <f t="array" aca="1" ref="AA144" ca="1">HYPERLINK("#"&amp;CELL("direccion",Tabla_471071!A140),"137")</f>
        <v>137</v>
      </c>
      <c r="AB144" s="5" t="str" cm="1">
        <f t="array" aca="1" ref="AB144" ca="1">HYPERLINK("#"&amp;CELL("direccion",Tabla_471062!A140),"137")</f>
        <v>137</v>
      </c>
      <c r="AC144" s="5" t="str" cm="1">
        <f t="array" aca="1" ref="AC144" ca="1">HYPERLINK("#"&amp;CELL("direccion",Tabla_471074!A140),"137")</f>
        <v>137</v>
      </c>
      <c r="AD144" t="s">
        <v>213</v>
      </c>
      <c r="AE144" s="3">
        <v>45747</v>
      </c>
    </row>
    <row r="145" spans="1:31" x14ac:dyDescent="0.3">
      <c r="A145">
        <v>2025</v>
      </c>
      <c r="B145" s="3">
        <v>45658</v>
      </c>
      <c r="C145" s="3">
        <v>45747</v>
      </c>
      <c r="D145" t="s">
        <v>89</v>
      </c>
      <c r="E145">
        <v>1142</v>
      </c>
      <c r="F145" t="s">
        <v>270</v>
      </c>
      <c r="G145" t="s">
        <v>270</v>
      </c>
      <c r="H145" t="s">
        <v>225</v>
      </c>
      <c r="I145" t="s">
        <v>559</v>
      </c>
      <c r="J145" t="s">
        <v>560</v>
      </c>
      <c r="K145" t="s">
        <v>368</v>
      </c>
      <c r="L145" t="s">
        <v>91</v>
      </c>
      <c r="M145">
        <v>21300</v>
      </c>
      <c r="N145" t="s">
        <v>212</v>
      </c>
      <c r="O145">
        <v>18000</v>
      </c>
      <c r="P145" t="s">
        <v>212</v>
      </c>
      <c r="Q145" s="5" t="str" cm="1">
        <f t="array" aca="1" ref="Q145" ca="1">HYPERLINK("#"&amp;CELL("direccion",Tabla_471065!A141),"138")</f>
        <v>138</v>
      </c>
      <c r="R145" s="5" t="str" cm="1">
        <f t="array" aca="1" ref="R145" ca="1">HYPERLINK("#"&amp;CELL("direccion",Tabla_471039!A141),"138")</f>
        <v>138</v>
      </c>
      <c r="S145" s="5" t="str" cm="1">
        <f t="array" aca="1" ref="S145" ca="1">HYPERLINK("#"&amp;CELL("direccion",Tabla_471067!A141),"138")</f>
        <v>138</v>
      </c>
      <c r="T145" s="5" t="str" cm="1">
        <f t="array" aca="1" ref="T145" ca="1">HYPERLINK("#"&amp;CELL("direccion",Tabla_471023!A141),"138")</f>
        <v>138</v>
      </c>
      <c r="U145" s="5" t="str" cm="1">
        <f t="array" aca="1" ref="U145" ca="1">HYPERLINK("#"&amp;CELL("direccion",Tabla_471047!A141),"138")</f>
        <v>138</v>
      </c>
      <c r="V145" s="5" t="str" cm="1">
        <f t="array" aca="1" ref="V145" ca="1">HYPERLINK("#"&amp;CELL("direccion",Tabla_471030!A141),"138")</f>
        <v>138</v>
      </c>
      <c r="W145" s="5" t="str" cm="1">
        <f t="array" aca="1" ref="W145" ca="1">HYPERLINK("#"&amp;CELL("direccion",Tabla_471041!A141),"138")</f>
        <v>138</v>
      </c>
      <c r="X145" s="5" t="str" cm="1">
        <f t="array" aca="1" ref="X145" ca="1">HYPERLINK("#"&amp;CELL("direccion",Tabla_471031!A141),"138")</f>
        <v>138</v>
      </c>
      <c r="Y145" s="5" t="str" cm="1">
        <f t="array" aca="1" ref="Y145" ca="1">HYPERLINK("#"&amp;CELL("direccion",Tabla_471032!A141),"138")</f>
        <v>138</v>
      </c>
      <c r="Z145" s="5" t="str" cm="1">
        <f t="array" aca="1" ref="Z145" ca="1">HYPERLINK("#"&amp;CELL("direccion",Tabla_471059!A141),"138")</f>
        <v>138</v>
      </c>
      <c r="AA145" s="5" t="str" cm="1">
        <f t="array" aca="1" ref="AA145" ca="1">HYPERLINK("#"&amp;CELL("direccion",Tabla_471071!A141),"138")</f>
        <v>138</v>
      </c>
      <c r="AB145" s="5" t="str" cm="1">
        <f t="array" aca="1" ref="AB145" ca="1">HYPERLINK("#"&amp;CELL("direccion",Tabla_471062!A141),"138")</f>
        <v>138</v>
      </c>
      <c r="AC145" s="5" t="str" cm="1">
        <f t="array" aca="1" ref="AC145" ca="1">HYPERLINK("#"&amp;CELL("direccion",Tabla_471074!A141),"138")</f>
        <v>138</v>
      </c>
      <c r="AD145" t="s">
        <v>213</v>
      </c>
      <c r="AE145" s="3">
        <v>45747</v>
      </c>
    </row>
    <row r="146" spans="1:31" x14ac:dyDescent="0.3">
      <c r="A146">
        <v>2025</v>
      </c>
      <c r="B146" s="3">
        <v>45658</v>
      </c>
      <c r="C146" s="3">
        <v>45747</v>
      </c>
      <c r="D146" t="s">
        <v>89</v>
      </c>
      <c r="E146">
        <v>1142</v>
      </c>
      <c r="F146" t="s">
        <v>270</v>
      </c>
      <c r="G146" t="s">
        <v>270</v>
      </c>
      <c r="H146" t="s">
        <v>225</v>
      </c>
      <c r="I146" t="s">
        <v>561</v>
      </c>
      <c r="J146" t="s">
        <v>562</v>
      </c>
      <c r="K146" t="s">
        <v>284</v>
      </c>
      <c r="L146" t="s">
        <v>92</v>
      </c>
      <c r="M146">
        <v>21300</v>
      </c>
      <c r="N146" t="s">
        <v>212</v>
      </c>
      <c r="O146">
        <v>18000</v>
      </c>
      <c r="P146" t="s">
        <v>212</v>
      </c>
      <c r="Q146" s="5" t="str" cm="1">
        <f t="array" aca="1" ref="Q146" ca="1">HYPERLINK("#"&amp;CELL("direccion",Tabla_471065!A142),"139")</f>
        <v>139</v>
      </c>
      <c r="R146" s="5" t="str" cm="1">
        <f t="array" aca="1" ref="R146" ca="1">HYPERLINK("#"&amp;CELL("direccion",Tabla_471039!A142),"139")</f>
        <v>139</v>
      </c>
      <c r="S146" s="5" t="str" cm="1">
        <f t="array" aca="1" ref="S146" ca="1">HYPERLINK("#"&amp;CELL("direccion",Tabla_471067!A142),"139")</f>
        <v>139</v>
      </c>
      <c r="T146" s="5" t="str" cm="1">
        <f t="array" aca="1" ref="T146" ca="1">HYPERLINK("#"&amp;CELL("direccion",Tabla_471023!A142),"139")</f>
        <v>139</v>
      </c>
      <c r="U146" s="5" t="str" cm="1">
        <f t="array" aca="1" ref="U146" ca="1">HYPERLINK("#"&amp;CELL("direccion",Tabla_471047!A142),"139")</f>
        <v>139</v>
      </c>
      <c r="V146" s="5" t="str" cm="1">
        <f t="array" aca="1" ref="V146" ca="1">HYPERLINK("#"&amp;CELL("direccion",Tabla_471030!A142),"139")</f>
        <v>139</v>
      </c>
      <c r="W146" s="5" t="str" cm="1">
        <f t="array" aca="1" ref="W146" ca="1">HYPERLINK("#"&amp;CELL("direccion",Tabla_471041!A142),"139")</f>
        <v>139</v>
      </c>
      <c r="X146" s="5" t="str" cm="1">
        <f t="array" aca="1" ref="X146" ca="1">HYPERLINK("#"&amp;CELL("direccion",Tabla_471031!A142),"139")</f>
        <v>139</v>
      </c>
      <c r="Y146" s="5" t="str" cm="1">
        <f t="array" aca="1" ref="Y146" ca="1">HYPERLINK("#"&amp;CELL("direccion",Tabla_471032!A142),"139")</f>
        <v>139</v>
      </c>
      <c r="Z146" s="5" t="str" cm="1">
        <f t="array" aca="1" ref="Z146" ca="1">HYPERLINK("#"&amp;CELL("direccion",Tabla_471059!A142),"139")</f>
        <v>139</v>
      </c>
      <c r="AA146" s="5" t="str" cm="1">
        <f t="array" aca="1" ref="AA146" ca="1">HYPERLINK("#"&amp;CELL("direccion",Tabla_471071!A142),"139")</f>
        <v>139</v>
      </c>
      <c r="AB146" s="5" t="str" cm="1">
        <f t="array" aca="1" ref="AB146" ca="1">HYPERLINK("#"&amp;CELL("direccion",Tabla_471062!A142),"139")</f>
        <v>139</v>
      </c>
      <c r="AC146" s="5" t="str" cm="1">
        <f t="array" aca="1" ref="AC146" ca="1">HYPERLINK("#"&amp;CELL("direccion",Tabla_471074!A142),"139")</f>
        <v>139</v>
      </c>
      <c r="AD146" t="s">
        <v>213</v>
      </c>
      <c r="AE146" s="3">
        <v>45747</v>
      </c>
    </row>
    <row r="147" spans="1:31" x14ac:dyDescent="0.3">
      <c r="A147">
        <v>2025</v>
      </c>
      <c r="B147" s="3">
        <v>45658</v>
      </c>
      <c r="C147" s="3">
        <v>45747</v>
      </c>
      <c r="D147" t="s">
        <v>89</v>
      </c>
      <c r="E147">
        <v>1142</v>
      </c>
      <c r="F147" t="s">
        <v>270</v>
      </c>
      <c r="G147" t="s">
        <v>270</v>
      </c>
      <c r="H147" t="s">
        <v>225</v>
      </c>
      <c r="I147" t="s">
        <v>563</v>
      </c>
      <c r="J147" t="s">
        <v>442</v>
      </c>
      <c r="K147" t="s">
        <v>406</v>
      </c>
      <c r="L147" t="s">
        <v>91</v>
      </c>
      <c r="M147">
        <v>21300</v>
      </c>
      <c r="N147" t="s">
        <v>212</v>
      </c>
      <c r="O147">
        <v>18000</v>
      </c>
      <c r="P147" t="s">
        <v>212</v>
      </c>
      <c r="Q147" s="5" t="str" cm="1">
        <f t="array" aca="1" ref="Q147" ca="1">HYPERLINK("#"&amp;CELL("direccion",Tabla_471065!A143),"140")</f>
        <v>140</v>
      </c>
      <c r="R147" s="5" t="str" cm="1">
        <f t="array" aca="1" ref="R147" ca="1">HYPERLINK("#"&amp;CELL("direccion",Tabla_471039!A143),"140")</f>
        <v>140</v>
      </c>
      <c r="S147" s="5" t="str" cm="1">
        <f t="array" aca="1" ref="S147" ca="1">HYPERLINK("#"&amp;CELL("direccion",Tabla_471067!A143),"140")</f>
        <v>140</v>
      </c>
      <c r="T147" s="5" t="str" cm="1">
        <f t="array" aca="1" ref="T147" ca="1">HYPERLINK("#"&amp;CELL("direccion",Tabla_471023!A143),"140")</f>
        <v>140</v>
      </c>
      <c r="U147" s="5" t="str" cm="1">
        <f t="array" aca="1" ref="U147" ca="1">HYPERLINK("#"&amp;CELL("direccion",Tabla_471047!A143),"140")</f>
        <v>140</v>
      </c>
      <c r="V147" s="5" t="str" cm="1">
        <f t="array" aca="1" ref="V147" ca="1">HYPERLINK("#"&amp;CELL("direccion",Tabla_471030!A143),"140")</f>
        <v>140</v>
      </c>
      <c r="W147" s="5" t="str" cm="1">
        <f t="array" aca="1" ref="W147" ca="1">HYPERLINK("#"&amp;CELL("direccion",Tabla_471041!A143),"140")</f>
        <v>140</v>
      </c>
      <c r="X147" s="5" t="str" cm="1">
        <f t="array" aca="1" ref="X147" ca="1">HYPERLINK("#"&amp;CELL("direccion",Tabla_471031!A143),"140")</f>
        <v>140</v>
      </c>
      <c r="Y147" s="5" t="str" cm="1">
        <f t="array" aca="1" ref="Y147" ca="1">HYPERLINK("#"&amp;CELL("direccion",Tabla_471032!A143),"140")</f>
        <v>140</v>
      </c>
      <c r="Z147" s="5" t="str" cm="1">
        <f t="array" aca="1" ref="Z147" ca="1">HYPERLINK("#"&amp;CELL("direccion",Tabla_471059!A143),"140")</f>
        <v>140</v>
      </c>
      <c r="AA147" s="5" t="str" cm="1">
        <f t="array" aca="1" ref="AA147" ca="1">HYPERLINK("#"&amp;CELL("direccion",Tabla_471071!A143),"140")</f>
        <v>140</v>
      </c>
      <c r="AB147" s="5" t="str" cm="1">
        <f t="array" aca="1" ref="AB147" ca="1">HYPERLINK("#"&amp;CELL("direccion",Tabla_471062!A143),"140")</f>
        <v>140</v>
      </c>
      <c r="AC147" s="5" t="str" cm="1">
        <f t="array" aca="1" ref="AC147" ca="1">HYPERLINK("#"&amp;CELL("direccion",Tabla_471074!A143),"140")</f>
        <v>140</v>
      </c>
      <c r="AD147" t="s">
        <v>213</v>
      </c>
      <c r="AE147" s="3">
        <v>45747</v>
      </c>
    </row>
    <row r="148" spans="1:31" x14ac:dyDescent="0.3">
      <c r="A148">
        <v>2025</v>
      </c>
      <c r="B148" s="3">
        <v>45658</v>
      </c>
      <c r="C148" s="3">
        <v>45747</v>
      </c>
      <c r="D148" t="s">
        <v>89</v>
      </c>
      <c r="E148">
        <v>1142</v>
      </c>
      <c r="F148" t="s">
        <v>270</v>
      </c>
      <c r="G148" t="s">
        <v>270</v>
      </c>
      <c r="H148" t="s">
        <v>225</v>
      </c>
      <c r="I148" t="s">
        <v>564</v>
      </c>
      <c r="J148" t="s">
        <v>310</v>
      </c>
      <c r="K148" t="s">
        <v>350</v>
      </c>
      <c r="L148" t="s">
        <v>91</v>
      </c>
      <c r="M148">
        <v>21300</v>
      </c>
      <c r="N148" t="s">
        <v>212</v>
      </c>
      <c r="O148">
        <v>18000</v>
      </c>
      <c r="P148" t="s">
        <v>212</v>
      </c>
      <c r="Q148" s="5" t="str" cm="1">
        <f t="array" aca="1" ref="Q148" ca="1">HYPERLINK("#"&amp;CELL("direccion",Tabla_471065!A144),"141")</f>
        <v>141</v>
      </c>
      <c r="R148" s="5" t="str" cm="1">
        <f t="array" aca="1" ref="R148" ca="1">HYPERLINK("#"&amp;CELL("direccion",Tabla_471039!A144),"141")</f>
        <v>141</v>
      </c>
      <c r="S148" s="5" t="str" cm="1">
        <f t="array" aca="1" ref="S148" ca="1">HYPERLINK("#"&amp;CELL("direccion",Tabla_471067!A144),"141")</f>
        <v>141</v>
      </c>
      <c r="T148" s="5" t="str" cm="1">
        <f t="array" aca="1" ref="T148" ca="1">HYPERLINK("#"&amp;CELL("direccion",Tabla_471023!A144),"141")</f>
        <v>141</v>
      </c>
      <c r="U148" s="5" t="str" cm="1">
        <f t="array" aca="1" ref="U148" ca="1">HYPERLINK("#"&amp;CELL("direccion",Tabla_471047!A144),"141")</f>
        <v>141</v>
      </c>
      <c r="V148" s="5" t="str" cm="1">
        <f t="array" aca="1" ref="V148" ca="1">HYPERLINK("#"&amp;CELL("direccion",Tabla_471030!A144),"141")</f>
        <v>141</v>
      </c>
      <c r="W148" s="5" t="str" cm="1">
        <f t="array" aca="1" ref="W148" ca="1">HYPERLINK("#"&amp;CELL("direccion",Tabla_471041!A144),"141")</f>
        <v>141</v>
      </c>
      <c r="X148" s="5" t="str" cm="1">
        <f t="array" aca="1" ref="X148" ca="1">HYPERLINK("#"&amp;CELL("direccion",Tabla_471031!A144),"141")</f>
        <v>141</v>
      </c>
      <c r="Y148" s="5" t="str" cm="1">
        <f t="array" aca="1" ref="Y148" ca="1">HYPERLINK("#"&amp;CELL("direccion",Tabla_471032!A144),"141")</f>
        <v>141</v>
      </c>
      <c r="Z148" s="5" t="str" cm="1">
        <f t="array" aca="1" ref="Z148" ca="1">HYPERLINK("#"&amp;CELL("direccion",Tabla_471059!A144),"141")</f>
        <v>141</v>
      </c>
      <c r="AA148" s="5" t="str" cm="1">
        <f t="array" aca="1" ref="AA148" ca="1">HYPERLINK("#"&amp;CELL("direccion",Tabla_471071!A144),"141")</f>
        <v>141</v>
      </c>
      <c r="AB148" s="5" t="str" cm="1">
        <f t="array" aca="1" ref="AB148" ca="1">HYPERLINK("#"&amp;CELL("direccion",Tabla_471062!A144),"141")</f>
        <v>141</v>
      </c>
      <c r="AC148" s="5" t="str" cm="1">
        <f t="array" aca="1" ref="AC148" ca="1">HYPERLINK("#"&amp;CELL("direccion",Tabla_471074!A144),"141")</f>
        <v>141</v>
      </c>
      <c r="AD148" t="s">
        <v>213</v>
      </c>
      <c r="AE148" s="3">
        <v>45747</v>
      </c>
    </row>
    <row r="149" spans="1:31" x14ac:dyDescent="0.3">
      <c r="A149">
        <v>2025</v>
      </c>
      <c r="B149" s="3">
        <v>45658</v>
      </c>
      <c r="C149" s="3">
        <v>45747</v>
      </c>
      <c r="D149" t="s">
        <v>89</v>
      </c>
      <c r="E149">
        <v>1142</v>
      </c>
      <c r="F149" t="s">
        <v>270</v>
      </c>
      <c r="G149" t="s">
        <v>270</v>
      </c>
      <c r="H149" t="s">
        <v>225</v>
      </c>
      <c r="I149" t="s">
        <v>565</v>
      </c>
      <c r="J149" t="s">
        <v>376</v>
      </c>
      <c r="K149" t="s">
        <v>368</v>
      </c>
      <c r="L149" t="s">
        <v>92</v>
      </c>
      <c r="M149">
        <v>21300</v>
      </c>
      <c r="N149" t="s">
        <v>212</v>
      </c>
      <c r="O149">
        <v>18000</v>
      </c>
      <c r="P149" t="s">
        <v>212</v>
      </c>
      <c r="Q149" s="5" t="str" cm="1">
        <f t="array" aca="1" ref="Q149" ca="1">HYPERLINK("#"&amp;CELL("direccion",Tabla_471065!A145),"142")</f>
        <v>142</v>
      </c>
      <c r="R149" s="5" t="str" cm="1">
        <f t="array" aca="1" ref="R149" ca="1">HYPERLINK("#"&amp;CELL("direccion",Tabla_471039!A145),"142")</f>
        <v>142</v>
      </c>
      <c r="S149" s="5" t="str" cm="1">
        <f t="array" aca="1" ref="S149" ca="1">HYPERLINK("#"&amp;CELL("direccion",Tabla_471067!A145),"142")</f>
        <v>142</v>
      </c>
      <c r="T149" s="5" t="str" cm="1">
        <f t="array" aca="1" ref="T149" ca="1">HYPERLINK("#"&amp;CELL("direccion",Tabla_471023!A145),"142")</f>
        <v>142</v>
      </c>
      <c r="U149" s="5" t="str" cm="1">
        <f t="array" aca="1" ref="U149" ca="1">HYPERLINK("#"&amp;CELL("direccion",Tabla_471047!A145),"142")</f>
        <v>142</v>
      </c>
      <c r="V149" s="5" t="str" cm="1">
        <f t="array" aca="1" ref="V149" ca="1">HYPERLINK("#"&amp;CELL("direccion",Tabla_471030!A145),"142")</f>
        <v>142</v>
      </c>
      <c r="W149" s="5" t="str" cm="1">
        <f t="array" aca="1" ref="W149" ca="1">HYPERLINK("#"&amp;CELL("direccion",Tabla_471041!A145),"142")</f>
        <v>142</v>
      </c>
      <c r="X149" s="5" t="str" cm="1">
        <f t="array" aca="1" ref="X149" ca="1">HYPERLINK("#"&amp;CELL("direccion",Tabla_471031!A145),"142")</f>
        <v>142</v>
      </c>
      <c r="Y149" s="5" t="str" cm="1">
        <f t="array" aca="1" ref="Y149" ca="1">HYPERLINK("#"&amp;CELL("direccion",Tabla_471032!A145),"142")</f>
        <v>142</v>
      </c>
      <c r="Z149" s="5" t="str" cm="1">
        <f t="array" aca="1" ref="Z149" ca="1">HYPERLINK("#"&amp;CELL("direccion",Tabla_471059!A145),"142")</f>
        <v>142</v>
      </c>
      <c r="AA149" s="5" t="str" cm="1">
        <f t="array" aca="1" ref="AA149" ca="1">HYPERLINK("#"&amp;CELL("direccion",Tabla_471071!A145),"142")</f>
        <v>142</v>
      </c>
      <c r="AB149" s="5" t="str" cm="1">
        <f t="array" aca="1" ref="AB149" ca="1">HYPERLINK("#"&amp;CELL("direccion",Tabla_471062!A145),"142")</f>
        <v>142</v>
      </c>
      <c r="AC149" s="5" t="str" cm="1">
        <f t="array" aca="1" ref="AC149" ca="1">HYPERLINK("#"&amp;CELL("direccion",Tabla_471074!A145),"142")</f>
        <v>142</v>
      </c>
      <c r="AD149" t="s">
        <v>213</v>
      </c>
      <c r="AE149" s="3">
        <v>45747</v>
      </c>
    </row>
    <row r="150" spans="1:31" x14ac:dyDescent="0.3">
      <c r="A150">
        <v>2025</v>
      </c>
      <c r="B150" s="3">
        <v>45658</v>
      </c>
      <c r="C150" s="3">
        <v>45747</v>
      </c>
      <c r="D150" t="s">
        <v>89</v>
      </c>
      <c r="E150">
        <v>1142</v>
      </c>
      <c r="F150" t="s">
        <v>270</v>
      </c>
      <c r="G150" t="s">
        <v>270</v>
      </c>
      <c r="H150" t="s">
        <v>225</v>
      </c>
      <c r="I150" t="s">
        <v>566</v>
      </c>
      <c r="J150" t="s">
        <v>567</v>
      </c>
      <c r="K150" t="s">
        <v>306</v>
      </c>
      <c r="L150" t="s">
        <v>91</v>
      </c>
      <c r="M150">
        <v>21300</v>
      </c>
      <c r="N150" t="s">
        <v>212</v>
      </c>
      <c r="O150">
        <v>18000</v>
      </c>
      <c r="P150" t="s">
        <v>212</v>
      </c>
      <c r="Q150" s="5" t="str" cm="1">
        <f t="array" aca="1" ref="Q150" ca="1">HYPERLINK("#"&amp;CELL("direccion",Tabla_471065!A146),"143")</f>
        <v>143</v>
      </c>
      <c r="R150" s="5" t="str" cm="1">
        <f t="array" aca="1" ref="R150" ca="1">HYPERLINK("#"&amp;CELL("direccion",Tabla_471039!A146),"143")</f>
        <v>143</v>
      </c>
      <c r="S150" s="5" t="str" cm="1">
        <f t="array" aca="1" ref="S150" ca="1">HYPERLINK("#"&amp;CELL("direccion",Tabla_471067!A146),"143")</f>
        <v>143</v>
      </c>
      <c r="T150" s="5" t="str" cm="1">
        <f t="array" aca="1" ref="T150" ca="1">HYPERLINK("#"&amp;CELL("direccion",Tabla_471023!A146),"143")</f>
        <v>143</v>
      </c>
      <c r="U150" s="5" t="str" cm="1">
        <f t="array" aca="1" ref="U150" ca="1">HYPERLINK("#"&amp;CELL("direccion",Tabla_471047!A146),"143")</f>
        <v>143</v>
      </c>
      <c r="V150" s="5" t="str" cm="1">
        <f t="array" aca="1" ref="V150" ca="1">HYPERLINK("#"&amp;CELL("direccion",Tabla_471030!A146),"143")</f>
        <v>143</v>
      </c>
      <c r="W150" s="5" t="str" cm="1">
        <f t="array" aca="1" ref="W150" ca="1">HYPERLINK("#"&amp;CELL("direccion",Tabla_471041!A146),"143")</f>
        <v>143</v>
      </c>
      <c r="X150" s="5" t="str" cm="1">
        <f t="array" aca="1" ref="X150" ca="1">HYPERLINK("#"&amp;CELL("direccion",Tabla_471031!A146),"143")</f>
        <v>143</v>
      </c>
      <c r="Y150" s="5" t="str" cm="1">
        <f t="array" aca="1" ref="Y150" ca="1">HYPERLINK("#"&amp;CELL("direccion",Tabla_471032!A146),"143")</f>
        <v>143</v>
      </c>
      <c r="Z150" s="5" t="str" cm="1">
        <f t="array" aca="1" ref="Z150" ca="1">HYPERLINK("#"&amp;CELL("direccion",Tabla_471059!A146),"143")</f>
        <v>143</v>
      </c>
      <c r="AA150" s="5" t="str" cm="1">
        <f t="array" aca="1" ref="AA150" ca="1">HYPERLINK("#"&amp;CELL("direccion",Tabla_471071!A146),"143")</f>
        <v>143</v>
      </c>
      <c r="AB150" s="5" t="str" cm="1">
        <f t="array" aca="1" ref="AB150" ca="1">HYPERLINK("#"&amp;CELL("direccion",Tabla_471062!A146),"143")</f>
        <v>143</v>
      </c>
      <c r="AC150" s="5" t="str" cm="1">
        <f t="array" aca="1" ref="AC150" ca="1">HYPERLINK("#"&amp;CELL("direccion",Tabla_471074!A146),"143")</f>
        <v>143</v>
      </c>
      <c r="AD150" t="s">
        <v>213</v>
      </c>
      <c r="AE150" s="3">
        <v>45747</v>
      </c>
    </row>
    <row r="151" spans="1:31" x14ac:dyDescent="0.3">
      <c r="A151">
        <v>2025</v>
      </c>
      <c r="B151" s="3">
        <v>45658</v>
      </c>
      <c r="C151" s="3">
        <v>45747</v>
      </c>
      <c r="D151" t="s">
        <v>89</v>
      </c>
      <c r="E151">
        <v>1142</v>
      </c>
      <c r="F151" t="s">
        <v>270</v>
      </c>
      <c r="G151" t="s">
        <v>270</v>
      </c>
      <c r="H151" t="s">
        <v>225</v>
      </c>
      <c r="I151" t="s">
        <v>568</v>
      </c>
      <c r="J151" t="s">
        <v>569</v>
      </c>
      <c r="K151" t="s">
        <v>570</v>
      </c>
      <c r="L151" t="s">
        <v>92</v>
      </c>
      <c r="M151">
        <v>21300</v>
      </c>
      <c r="N151" t="s">
        <v>212</v>
      </c>
      <c r="O151">
        <v>18000</v>
      </c>
      <c r="P151" t="s">
        <v>212</v>
      </c>
      <c r="Q151" s="5" t="str" cm="1">
        <f t="array" aca="1" ref="Q151" ca="1">HYPERLINK("#"&amp;CELL("direccion",Tabla_471065!A147),"144")</f>
        <v>144</v>
      </c>
      <c r="R151" s="5" t="str" cm="1">
        <f t="array" aca="1" ref="R151" ca="1">HYPERLINK("#"&amp;CELL("direccion",Tabla_471039!A147),"144")</f>
        <v>144</v>
      </c>
      <c r="S151" s="5" t="str" cm="1">
        <f t="array" aca="1" ref="S151" ca="1">HYPERLINK("#"&amp;CELL("direccion",Tabla_471067!A147),"144")</f>
        <v>144</v>
      </c>
      <c r="T151" s="5" t="str" cm="1">
        <f t="array" aca="1" ref="T151" ca="1">HYPERLINK("#"&amp;CELL("direccion",Tabla_471023!A147),"144")</f>
        <v>144</v>
      </c>
      <c r="U151" s="5" t="str" cm="1">
        <f t="array" aca="1" ref="U151" ca="1">HYPERLINK("#"&amp;CELL("direccion",Tabla_471047!A147),"144")</f>
        <v>144</v>
      </c>
      <c r="V151" s="5" t="str" cm="1">
        <f t="array" aca="1" ref="V151" ca="1">HYPERLINK("#"&amp;CELL("direccion",Tabla_471030!A147),"144")</f>
        <v>144</v>
      </c>
      <c r="W151" s="5" t="str" cm="1">
        <f t="array" aca="1" ref="W151" ca="1">HYPERLINK("#"&amp;CELL("direccion",Tabla_471041!A147),"144")</f>
        <v>144</v>
      </c>
      <c r="X151" s="5" t="str" cm="1">
        <f t="array" aca="1" ref="X151" ca="1">HYPERLINK("#"&amp;CELL("direccion",Tabla_471031!A147),"144")</f>
        <v>144</v>
      </c>
      <c r="Y151" s="5" t="str" cm="1">
        <f t="array" aca="1" ref="Y151" ca="1">HYPERLINK("#"&amp;CELL("direccion",Tabla_471032!A147),"144")</f>
        <v>144</v>
      </c>
      <c r="Z151" s="5" t="str" cm="1">
        <f t="array" aca="1" ref="Z151" ca="1">HYPERLINK("#"&amp;CELL("direccion",Tabla_471059!A147),"144")</f>
        <v>144</v>
      </c>
      <c r="AA151" s="5" t="str" cm="1">
        <f t="array" aca="1" ref="AA151" ca="1">HYPERLINK("#"&amp;CELL("direccion",Tabla_471071!A147),"144")</f>
        <v>144</v>
      </c>
      <c r="AB151" s="5" t="str" cm="1">
        <f t="array" aca="1" ref="AB151" ca="1">HYPERLINK("#"&amp;CELL("direccion",Tabla_471062!A147),"144")</f>
        <v>144</v>
      </c>
      <c r="AC151" s="5" t="str" cm="1">
        <f t="array" aca="1" ref="AC151" ca="1">HYPERLINK("#"&amp;CELL("direccion",Tabla_471074!A147),"144")</f>
        <v>144</v>
      </c>
      <c r="AD151" t="s">
        <v>213</v>
      </c>
      <c r="AE151" s="3">
        <v>45747</v>
      </c>
    </row>
    <row r="152" spans="1:31" x14ac:dyDescent="0.3">
      <c r="A152">
        <v>2025</v>
      </c>
      <c r="B152" s="3">
        <v>45658</v>
      </c>
      <c r="C152" s="3">
        <v>45747</v>
      </c>
      <c r="D152" t="s">
        <v>89</v>
      </c>
      <c r="E152">
        <v>1142</v>
      </c>
      <c r="F152" t="s">
        <v>270</v>
      </c>
      <c r="G152" t="s">
        <v>270</v>
      </c>
      <c r="H152" t="s">
        <v>225</v>
      </c>
      <c r="I152" t="s">
        <v>571</v>
      </c>
      <c r="J152" t="s">
        <v>372</v>
      </c>
      <c r="K152" t="s">
        <v>540</v>
      </c>
      <c r="L152" t="s">
        <v>92</v>
      </c>
      <c r="M152">
        <v>21300</v>
      </c>
      <c r="N152" t="s">
        <v>212</v>
      </c>
      <c r="O152">
        <v>18000</v>
      </c>
      <c r="P152" t="s">
        <v>212</v>
      </c>
      <c r="Q152" s="5" t="str" cm="1">
        <f t="array" aca="1" ref="Q152" ca="1">HYPERLINK("#"&amp;CELL("direccion",Tabla_471065!A148),"145")</f>
        <v>145</v>
      </c>
      <c r="R152" s="5" t="str" cm="1">
        <f t="array" aca="1" ref="R152" ca="1">HYPERLINK("#"&amp;CELL("direccion",Tabla_471039!A148),"145")</f>
        <v>145</v>
      </c>
      <c r="S152" s="5" t="str" cm="1">
        <f t="array" aca="1" ref="S152" ca="1">HYPERLINK("#"&amp;CELL("direccion",Tabla_471067!A148),"145")</f>
        <v>145</v>
      </c>
      <c r="T152" s="5" t="str" cm="1">
        <f t="array" aca="1" ref="T152" ca="1">HYPERLINK("#"&amp;CELL("direccion",Tabla_471023!A148),"145")</f>
        <v>145</v>
      </c>
      <c r="U152" s="5" t="str" cm="1">
        <f t="array" aca="1" ref="U152" ca="1">HYPERLINK("#"&amp;CELL("direccion",Tabla_471047!A148),"145")</f>
        <v>145</v>
      </c>
      <c r="V152" s="5" t="str" cm="1">
        <f t="array" aca="1" ref="V152" ca="1">HYPERLINK("#"&amp;CELL("direccion",Tabla_471030!A148),"145")</f>
        <v>145</v>
      </c>
      <c r="W152" s="5" t="str" cm="1">
        <f t="array" aca="1" ref="W152" ca="1">HYPERLINK("#"&amp;CELL("direccion",Tabla_471041!A148),"145")</f>
        <v>145</v>
      </c>
      <c r="X152" s="5" t="str" cm="1">
        <f t="array" aca="1" ref="X152" ca="1">HYPERLINK("#"&amp;CELL("direccion",Tabla_471031!A148),"145")</f>
        <v>145</v>
      </c>
      <c r="Y152" s="5" t="str" cm="1">
        <f t="array" aca="1" ref="Y152" ca="1">HYPERLINK("#"&amp;CELL("direccion",Tabla_471032!A148),"145")</f>
        <v>145</v>
      </c>
      <c r="Z152" s="5" t="str" cm="1">
        <f t="array" aca="1" ref="Z152" ca="1">HYPERLINK("#"&amp;CELL("direccion",Tabla_471059!A148),"145")</f>
        <v>145</v>
      </c>
      <c r="AA152" s="5" t="str" cm="1">
        <f t="array" aca="1" ref="AA152" ca="1">HYPERLINK("#"&amp;CELL("direccion",Tabla_471071!A148),"145")</f>
        <v>145</v>
      </c>
      <c r="AB152" s="5" t="str" cm="1">
        <f t="array" aca="1" ref="AB152" ca="1">HYPERLINK("#"&amp;CELL("direccion",Tabla_471062!A148),"145")</f>
        <v>145</v>
      </c>
      <c r="AC152" s="5" t="str" cm="1">
        <f t="array" aca="1" ref="AC152" ca="1">HYPERLINK("#"&amp;CELL("direccion",Tabla_471074!A148),"145")</f>
        <v>145</v>
      </c>
      <c r="AD152" t="s">
        <v>213</v>
      </c>
      <c r="AE152" s="3">
        <v>45747</v>
      </c>
    </row>
    <row r="153" spans="1:31" x14ac:dyDescent="0.3">
      <c r="A153">
        <v>2025</v>
      </c>
      <c r="B153" s="3">
        <v>45658</v>
      </c>
      <c r="C153" s="3">
        <v>45747</v>
      </c>
      <c r="D153" t="s">
        <v>89</v>
      </c>
      <c r="E153">
        <v>1142</v>
      </c>
      <c r="F153" t="s">
        <v>270</v>
      </c>
      <c r="G153" t="s">
        <v>270</v>
      </c>
      <c r="H153" t="s">
        <v>225</v>
      </c>
      <c r="I153" t="s">
        <v>501</v>
      </c>
      <c r="J153" t="s">
        <v>572</v>
      </c>
      <c r="K153" t="s">
        <v>573</v>
      </c>
      <c r="L153" t="s">
        <v>92</v>
      </c>
      <c r="M153">
        <v>21300</v>
      </c>
      <c r="N153" t="s">
        <v>212</v>
      </c>
      <c r="O153">
        <v>18000</v>
      </c>
      <c r="P153" t="s">
        <v>212</v>
      </c>
      <c r="Q153" s="5" t="str" cm="1">
        <f t="array" aca="1" ref="Q153" ca="1">HYPERLINK("#"&amp;CELL("direccion",Tabla_471065!A149),"146")</f>
        <v>146</v>
      </c>
      <c r="R153" s="5" t="str" cm="1">
        <f t="array" aca="1" ref="R153" ca="1">HYPERLINK("#"&amp;CELL("direccion",Tabla_471039!A149),"146")</f>
        <v>146</v>
      </c>
      <c r="S153" s="5" t="str" cm="1">
        <f t="array" aca="1" ref="S153" ca="1">HYPERLINK("#"&amp;CELL("direccion",Tabla_471067!A149),"146")</f>
        <v>146</v>
      </c>
      <c r="T153" s="5" t="str" cm="1">
        <f t="array" aca="1" ref="T153" ca="1">HYPERLINK("#"&amp;CELL("direccion",Tabla_471023!A149),"146")</f>
        <v>146</v>
      </c>
      <c r="U153" s="5" t="str" cm="1">
        <f t="array" aca="1" ref="U153" ca="1">HYPERLINK("#"&amp;CELL("direccion",Tabla_471047!A149),"146")</f>
        <v>146</v>
      </c>
      <c r="V153" s="5" t="str" cm="1">
        <f t="array" aca="1" ref="V153" ca="1">HYPERLINK("#"&amp;CELL("direccion",Tabla_471030!A149),"146")</f>
        <v>146</v>
      </c>
      <c r="W153" s="5" t="str" cm="1">
        <f t="array" aca="1" ref="W153" ca="1">HYPERLINK("#"&amp;CELL("direccion",Tabla_471041!A149),"146")</f>
        <v>146</v>
      </c>
      <c r="X153" s="5" t="str" cm="1">
        <f t="array" aca="1" ref="X153" ca="1">HYPERLINK("#"&amp;CELL("direccion",Tabla_471031!A149),"146")</f>
        <v>146</v>
      </c>
      <c r="Y153" s="5" t="str" cm="1">
        <f t="array" aca="1" ref="Y153" ca="1">HYPERLINK("#"&amp;CELL("direccion",Tabla_471032!A149),"146")</f>
        <v>146</v>
      </c>
      <c r="Z153" s="5" t="str" cm="1">
        <f t="array" aca="1" ref="Z153" ca="1">HYPERLINK("#"&amp;CELL("direccion",Tabla_471059!A149),"146")</f>
        <v>146</v>
      </c>
      <c r="AA153" s="5" t="str" cm="1">
        <f t="array" aca="1" ref="AA153" ca="1">HYPERLINK("#"&amp;CELL("direccion",Tabla_471071!A149),"146")</f>
        <v>146</v>
      </c>
      <c r="AB153" s="5" t="str" cm="1">
        <f t="array" aca="1" ref="AB153" ca="1">HYPERLINK("#"&amp;CELL("direccion",Tabla_471062!A149),"146")</f>
        <v>146</v>
      </c>
      <c r="AC153" s="5" t="str" cm="1">
        <f t="array" aca="1" ref="AC153" ca="1">HYPERLINK("#"&amp;CELL("direccion",Tabla_471074!A149),"146")</f>
        <v>146</v>
      </c>
      <c r="AD153" t="s">
        <v>213</v>
      </c>
      <c r="AE153" s="3">
        <v>45747</v>
      </c>
    </row>
    <row r="154" spans="1:31" x14ac:dyDescent="0.3">
      <c r="A154">
        <v>2025</v>
      </c>
      <c r="B154" s="3">
        <v>45658</v>
      </c>
      <c r="C154" s="3">
        <v>45747</v>
      </c>
      <c r="D154" t="s">
        <v>89</v>
      </c>
      <c r="E154">
        <v>1142</v>
      </c>
      <c r="F154" t="s">
        <v>270</v>
      </c>
      <c r="G154" t="s">
        <v>270</v>
      </c>
      <c r="H154" t="s">
        <v>225</v>
      </c>
      <c r="I154" t="s">
        <v>574</v>
      </c>
      <c r="J154" t="s">
        <v>449</v>
      </c>
      <c r="K154" t="s">
        <v>407</v>
      </c>
      <c r="L154" t="s">
        <v>92</v>
      </c>
      <c r="M154">
        <v>21300</v>
      </c>
      <c r="N154" t="s">
        <v>212</v>
      </c>
      <c r="O154">
        <v>18000</v>
      </c>
      <c r="P154" t="s">
        <v>212</v>
      </c>
      <c r="Q154" s="5" t="str" cm="1">
        <f t="array" aca="1" ref="Q154" ca="1">HYPERLINK("#"&amp;CELL("direccion",Tabla_471065!A150),"147")</f>
        <v>147</v>
      </c>
      <c r="R154" s="5" t="str" cm="1">
        <f t="array" aca="1" ref="R154" ca="1">HYPERLINK("#"&amp;CELL("direccion",Tabla_471039!A150),"147")</f>
        <v>147</v>
      </c>
      <c r="S154" s="5" t="str" cm="1">
        <f t="array" aca="1" ref="S154" ca="1">HYPERLINK("#"&amp;CELL("direccion",Tabla_471067!A150),"147")</f>
        <v>147</v>
      </c>
      <c r="T154" s="5" t="str" cm="1">
        <f t="array" aca="1" ref="T154" ca="1">HYPERLINK("#"&amp;CELL("direccion",Tabla_471023!A150),"147")</f>
        <v>147</v>
      </c>
      <c r="U154" s="5" t="str" cm="1">
        <f t="array" aca="1" ref="U154" ca="1">HYPERLINK("#"&amp;CELL("direccion",Tabla_471047!A150),"147")</f>
        <v>147</v>
      </c>
      <c r="V154" s="5" t="str" cm="1">
        <f t="array" aca="1" ref="V154" ca="1">HYPERLINK("#"&amp;CELL("direccion",Tabla_471030!A150),"147")</f>
        <v>147</v>
      </c>
      <c r="W154" s="5" t="str" cm="1">
        <f t="array" aca="1" ref="W154" ca="1">HYPERLINK("#"&amp;CELL("direccion",Tabla_471041!A150),"147")</f>
        <v>147</v>
      </c>
      <c r="X154" s="5" t="str" cm="1">
        <f t="array" aca="1" ref="X154" ca="1">HYPERLINK("#"&amp;CELL("direccion",Tabla_471031!A150),"147")</f>
        <v>147</v>
      </c>
      <c r="Y154" s="5" t="str" cm="1">
        <f t="array" aca="1" ref="Y154" ca="1">HYPERLINK("#"&amp;CELL("direccion",Tabla_471032!A150),"147")</f>
        <v>147</v>
      </c>
      <c r="Z154" s="5" t="str" cm="1">
        <f t="array" aca="1" ref="Z154" ca="1">HYPERLINK("#"&amp;CELL("direccion",Tabla_471059!A150),"147")</f>
        <v>147</v>
      </c>
      <c r="AA154" s="5" t="str" cm="1">
        <f t="array" aca="1" ref="AA154" ca="1">HYPERLINK("#"&amp;CELL("direccion",Tabla_471071!A150),"147")</f>
        <v>147</v>
      </c>
      <c r="AB154" s="5" t="str" cm="1">
        <f t="array" aca="1" ref="AB154" ca="1">HYPERLINK("#"&amp;CELL("direccion",Tabla_471062!A150),"147")</f>
        <v>147</v>
      </c>
      <c r="AC154" s="5" t="str" cm="1">
        <f t="array" aca="1" ref="AC154" ca="1">HYPERLINK("#"&amp;CELL("direccion",Tabla_471074!A150),"147")</f>
        <v>147</v>
      </c>
      <c r="AD154" t="s">
        <v>213</v>
      </c>
      <c r="AE154" s="3">
        <v>45747</v>
      </c>
    </row>
    <row r="155" spans="1:31" x14ac:dyDescent="0.3">
      <c r="A155">
        <v>2025</v>
      </c>
      <c r="B155" s="3">
        <v>45658</v>
      </c>
      <c r="C155" s="3">
        <v>45747</v>
      </c>
      <c r="D155" t="s">
        <v>89</v>
      </c>
      <c r="E155">
        <v>1142</v>
      </c>
      <c r="F155" t="s">
        <v>270</v>
      </c>
      <c r="G155" t="s">
        <v>270</v>
      </c>
      <c r="H155" t="s">
        <v>225</v>
      </c>
      <c r="I155" t="s">
        <v>575</v>
      </c>
      <c r="J155" t="s">
        <v>350</v>
      </c>
      <c r="K155" t="s">
        <v>449</v>
      </c>
      <c r="L155" t="s">
        <v>91</v>
      </c>
      <c r="M155">
        <v>21300</v>
      </c>
      <c r="N155" t="s">
        <v>212</v>
      </c>
      <c r="O155">
        <v>18000</v>
      </c>
      <c r="P155" t="s">
        <v>212</v>
      </c>
      <c r="Q155" s="5" t="str" cm="1">
        <f t="array" aca="1" ref="Q155" ca="1">HYPERLINK("#"&amp;CELL("direccion",Tabla_471065!A151),"148")</f>
        <v>148</v>
      </c>
      <c r="R155" s="5" t="str" cm="1">
        <f t="array" aca="1" ref="R155" ca="1">HYPERLINK("#"&amp;CELL("direccion",Tabla_471039!A151),"148")</f>
        <v>148</v>
      </c>
      <c r="S155" s="5" t="str" cm="1">
        <f t="array" aca="1" ref="S155" ca="1">HYPERLINK("#"&amp;CELL("direccion",Tabla_471067!A151),"148")</f>
        <v>148</v>
      </c>
      <c r="T155" s="5" t="str" cm="1">
        <f t="array" aca="1" ref="T155" ca="1">HYPERLINK("#"&amp;CELL("direccion",Tabla_471023!A151),"148")</f>
        <v>148</v>
      </c>
      <c r="U155" s="5" t="str" cm="1">
        <f t="array" aca="1" ref="U155" ca="1">HYPERLINK("#"&amp;CELL("direccion",Tabla_471047!A151),"148")</f>
        <v>148</v>
      </c>
      <c r="V155" s="5" t="str" cm="1">
        <f t="array" aca="1" ref="V155" ca="1">HYPERLINK("#"&amp;CELL("direccion",Tabla_471030!A151),"148")</f>
        <v>148</v>
      </c>
      <c r="W155" s="5" t="str" cm="1">
        <f t="array" aca="1" ref="W155" ca="1">HYPERLINK("#"&amp;CELL("direccion",Tabla_471041!A151),"148")</f>
        <v>148</v>
      </c>
      <c r="X155" s="5" t="str" cm="1">
        <f t="array" aca="1" ref="X155" ca="1">HYPERLINK("#"&amp;CELL("direccion",Tabla_471031!A151),"148")</f>
        <v>148</v>
      </c>
      <c r="Y155" s="5" t="str" cm="1">
        <f t="array" aca="1" ref="Y155" ca="1">HYPERLINK("#"&amp;CELL("direccion",Tabla_471032!A151),"148")</f>
        <v>148</v>
      </c>
      <c r="Z155" s="5" t="str" cm="1">
        <f t="array" aca="1" ref="Z155" ca="1">HYPERLINK("#"&amp;CELL("direccion",Tabla_471059!A151),"148")</f>
        <v>148</v>
      </c>
      <c r="AA155" s="5" t="str" cm="1">
        <f t="array" aca="1" ref="AA155" ca="1">HYPERLINK("#"&amp;CELL("direccion",Tabla_471071!A151),"148")</f>
        <v>148</v>
      </c>
      <c r="AB155" s="5" t="str" cm="1">
        <f t="array" aca="1" ref="AB155" ca="1">HYPERLINK("#"&amp;CELL("direccion",Tabla_471062!A151),"148")</f>
        <v>148</v>
      </c>
      <c r="AC155" s="5" t="str" cm="1">
        <f t="array" aca="1" ref="AC155" ca="1">HYPERLINK("#"&amp;CELL("direccion",Tabla_471074!A151),"148")</f>
        <v>148</v>
      </c>
      <c r="AD155" t="s">
        <v>213</v>
      </c>
      <c r="AE155" s="3">
        <v>45747</v>
      </c>
    </row>
    <row r="156" spans="1:31" x14ac:dyDescent="0.3">
      <c r="A156">
        <v>2025</v>
      </c>
      <c r="B156" s="3">
        <v>45658</v>
      </c>
      <c r="C156" s="3">
        <v>45747</v>
      </c>
      <c r="D156" t="s">
        <v>89</v>
      </c>
      <c r="E156">
        <v>1142</v>
      </c>
      <c r="F156" t="s">
        <v>270</v>
      </c>
      <c r="G156" t="s">
        <v>270</v>
      </c>
      <c r="H156" t="s">
        <v>225</v>
      </c>
      <c r="I156" t="s">
        <v>576</v>
      </c>
      <c r="J156" t="s">
        <v>284</v>
      </c>
      <c r="K156" t="s">
        <v>284</v>
      </c>
      <c r="L156" t="s">
        <v>92</v>
      </c>
      <c r="M156">
        <v>21300</v>
      </c>
      <c r="N156" t="s">
        <v>212</v>
      </c>
      <c r="O156">
        <v>18000</v>
      </c>
      <c r="P156" t="s">
        <v>212</v>
      </c>
      <c r="Q156" s="5" t="str" cm="1">
        <f t="array" aca="1" ref="Q156" ca="1">HYPERLINK("#"&amp;CELL("direccion",Tabla_471065!A152),"149")</f>
        <v>149</v>
      </c>
      <c r="R156" s="5" t="str" cm="1">
        <f t="array" aca="1" ref="R156" ca="1">HYPERLINK("#"&amp;CELL("direccion",Tabla_471039!A152),"149")</f>
        <v>149</v>
      </c>
      <c r="S156" s="5" t="str" cm="1">
        <f t="array" aca="1" ref="S156" ca="1">HYPERLINK("#"&amp;CELL("direccion",Tabla_471067!A152),"149")</f>
        <v>149</v>
      </c>
      <c r="T156" s="5" t="str" cm="1">
        <f t="array" aca="1" ref="T156" ca="1">HYPERLINK("#"&amp;CELL("direccion",Tabla_471023!A152),"149")</f>
        <v>149</v>
      </c>
      <c r="U156" s="5" t="str" cm="1">
        <f t="array" aca="1" ref="U156" ca="1">HYPERLINK("#"&amp;CELL("direccion",Tabla_471047!A152),"149")</f>
        <v>149</v>
      </c>
      <c r="V156" s="5" t="str" cm="1">
        <f t="array" aca="1" ref="V156" ca="1">HYPERLINK("#"&amp;CELL("direccion",Tabla_471030!A152),"149")</f>
        <v>149</v>
      </c>
      <c r="W156" s="5" t="str" cm="1">
        <f t="array" aca="1" ref="W156" ca="1">HYPERLINK("#"&amp;CELL("direccion",Tabla_471041!A152),"149")</f>
        <v>149</v>
      </c>
      <c r="X156" s="5" t="str" cm="1">
        <f t="array" aca="1" ref="X156" ca="1">HYPERLINK("#"&amp;CELL("direccion",Tabla_471031!A152),"149")</f>
        <v>149</v>
      </c>
      <c r="Y156" s="5" t="str" cm="1">
        <f t="array" aca="1" ref="Y156" ca="1">HYPERLINK("#"&amp;CELL("direccion",Tabla_471032!A152),"149")</f>
        <v>149</v>
      </c>
      <c r="Z156" s="5" t="str" cm="1">
        <f t="array" aca="1" ref="Z156" ca="1">HYPERLINK("#"&amp;CELL("direccion",Tabla_471059!A152),"149")</f>
        <v>149</v>
      </c>
      <c r="AA156" s="5" t="str" cm="1">
        <f t="array" aca="1" ref="AA156" ca="1">HYPERLINK("#"&amp;CELL("direccion",Tabla_471071!A152),"149")</f>
        <v>149</v>
      </c>
      <c r="AB156" s="5" t="str" cm="1">
        <f t="array" aca="1" ref="AB156" ca="1">HYPERLINK("#"&amp;CELL("direccion",Tabla_471062!A152),"149")</f>
        <v>149</v>
      </c>
      <c r="AC156" s="5" t="str" cm="1">
        <f t="array" aca="1" ref="AC156" ca="1">HYPERLINK("#"&amp;CELL("direccion",Tabla_471074!A152),"149")</f>
        <v>149</v>
      </c>
      <c r="AD156" t="s">
        <v>213</v>
      </c>
      <c r="AE156" s="3">
        <v>45747</v>
      </c>
    </row>
    <row r="157" spans="1:31" x14ac:dyDescent="0.3">
      <c r="A157">
        <v>2025</v>
      </c>
      <c r="B157" s="3">
        <v>45658</v>
      </c>
      <c r="C157" s="3">
        <v>45747</v>
      </c>
      <c r="D157" t="s">
        <v>89</v>
      </c>
      <c r="E157">
        <v>1175</v>
      </c>
      <c r="F157" t="s">
        <v>270</v>
      </c>
      <c r="G157" t="s">
        <v>270</v>
      </c>
      <c r="H157" t="s">
        <v>225</v>
      </c>
      <c r="I157" t="s">
        <v>577</v>
      </c>
      <c r="J157" t="s">
        <v>578</v>
      </c>
      <c r="K157" t="s">
        <v>579</v>
      </c>
      <c r="L157" t="s">
        <v>92</v>
      </c>
      <c r="M157">
        <v>84300</v>
      </c>
      <c r="N157" t="s">
        <v>212</v>
      </c>
      <c r="O157">
        <v>63000</v>
      </c>
      <c r="P157" t="s">
        <v>212</v>
      </c>
      <c r="Q157" s="5" t="str" cm="1">
        <f t="array" aca="1" ref="Q157" ca="1">HYPERLINK("#"&amp;CELL("direccion",Tabla_471065!A153),"150")</f>
        <v>150</v>
      </c>
      <c r="R157" s="5" t="str" cm="1">
        <f t="array" aca="1" ref="R157" ca="1">HYPERLINK("#"&amp;CELL("direccion",Tabla_471039!A153),"150")</f>
        <v>150</v>
      </c>
      <c r="S157" s="5" t="str" cm="1">
        <f t="array" aca="1" ref="S157" ca="1">HYPERLINK("#"&amp;CELL("direccion",Tabla_471067!A153),"150")</f>
        <v>150</v>
      </c>
      <c r="T157" s="5" t="str" cm="1">
        <f t="array" aca="1" ref="T157" ca="1">HYPERLINK("#"&amp;CELL("direccion",Tabla_471023!A153),"150")</f>
        <v>150</v>
      </c>
      <c r="U157" s="5" t="str" cm="1">
        <f t="array" aca="1" ref="U157" ca="1">HYPERLINK("#"&amp;CELL("direccion",Tabla_471047!A153),"150")</f>
        <v>150</v>
      </c>
      <c r="V157" s="5" t="str" cm="1">
        <f t="array" aca="1" ref="V157" ca="1">HYPERLINK("#"&amp;CELL("direccion",Tabla_471030!A153),"150")</f>
        <v>150</v>
      </c>
      <c r="W157" s="5" t="str" cm="1">
        <f t="array" aca="1" ref="W157" ca="1">HYPERLINK("#"&amp;CELL("direccion",Tabla_471041!A153),"150")</f>
        <v>150</v>
      </c>
      <c r="X157" s="5" t="str" cm="1">
        <f t="array" aca="1" ref="X157" ca="1">HYPERLINK("#"&amp;CELL("direccion",Tabla_471031!A153),"150")</f>
        <v>150</v>
      </c>
      <c r="Y157" s="5" t="str" cm="1">
        <f t="array" aca="1" ref="Y157" ca="1">HYPERLINK("#"&amp;CELL("direccion",Tabla_471032!A153),"150")</f>
        <v>150</v>
      </c>
      <c r="Z157" s="5" t="str" cm="1">
        <f t="array" aca="1" ref="Z157" ca="1">HYPERLINK("#"&amp;CELL("direccion",Tabla_471059!A153),"150")</f>
        <v>150</v>
      </c>
      <c r="AA157" s="5" t="str" cm="1">
        <f t="array" aca="1" ref="AA157" ca="1">HYPERLINK("#"&amp;CELL("direccion",Tabla_471071!A153),"150")</f>
        <v>150</v>
      </c>
      <c r="AB157" s="5" t="str" cm="1">
        <f t="array" aca="1" ref="AB157" ca="1">HYPERLINK("#"&amp;CELL("direccion",Tabla_471062!A153),"150")</f>
        <v>150</v>
      </c>
      <c r="AC157" s="5" t="str" cm="1">
        <f t="array" aca="1" ref="AC157" ca="1">HYPERLINK("#"&amp;CELL("direccion",Tabla_471074!A153),"150")</f>
        <v>150</v>
      </c>
      <c r="AD157" t="s">
        <v>213</v>
      </c>
      <c r="AE157" s="3">
        <v>45747</v>
      </c>
    </row>
    <row r="158" spans="1:31" x14ac:dyDescent="0.3">
      <c r="A158">
        <v>2025</v>
      </c>
      <c r="B158" s="3">
        <v>45658</v>
      </c>
      <c r="C158" s="3">
        <v>45747</v>
      </c>
      <c r="D158" t="s">
        <v>89</v>
      </c>
      <c r="E158">
        <v>1150</v>
      </c>
      <c r="F158" t="s">
        <v>270</v>
      </c>
      <c r="G158" t="s">
        <v>270</v>
      </c>
      <c r="H158" t="s">
        <v>225</v>
      </c>
      <c r="I158" t="s">
        <v>580</v>
      </c>
      <c r="J158" t="s">
        <v>581</v>
      </c>
      <c r="K158" t="s">
        <v>582</v>
      </c>
      <c r="L158" t="s">
        <v>91</v>
      </c>
      <c r="M158">
        <v>34300</v>
      </c>
      <c r="N158" t="s">
        <v>212</v>
      </c>
      <c r="O158">
        <v>28000</v>
      </c>
      <c r="P158" t="s">
        <v>212</v>
      </c>
      <c r="Q158" s="5" t="str" cm="1">
        <f t="array" aca="1" ref="Q158" ca="1">HYPERLINK("#"&amp;CELL("direccion",Tabla_471065!A154),"151")</f>
        <v>151</v>
      </c>
      <c r="R158" s="5" t="str" cm="1">
        <f t="array" aca="1" ref="R158" ca="1">HYPERLINK("#"&amp;CELL("direccion",Tabla_471039!A154),"151")</f>
        <v>151</v>
      </c>
      <c r="S158" s="5" t="str" cm="1">
        <f t="array" aca="1" ref="S158" ca="1">HYPERLINK("#"&amp;CELL("direccion",Tabla_471067!A154),"151")</f>
        <v>151</v>
      </c>
      <c r="T158" s="5" t="str" cm="1">
        <f t="array" aca="1" ref="T158" ca="1">HYPERLINK("#"&amp;CELL("direccion",Tabla_471023!A154),"151")</f>
        <v>151</v>
      </c>
      <c r="U158" s="5" t="str" cm="1">
        <f t="array" aca="1" ref="U158" ca="1">HYPERLINK("#"&amp;CELL("direccion",Tabla_471047!A154),"151")</f>
        <v>151</v>
      </c>
      <c r="V158" s="5" t="str" cm="1">
        <f t="array" aca="1" ref="V158" ca="1">HYPERLINK("#"&amp;CELL("direccion",Tabla_471030!A154),"151")</f>
        <v>151</v>
      </c>
      <c r="W158" s="5" t="str" cm="1">
        <f t="array" aca="1" ref="W158" ca="1">HYPERLINK("#"&amp;CELL("direccion",Tabla_471041!A154),"151")</f>
        <v>151</v>
      </c>
      <c r="X158" s="5" t="str" cm="1">
        <f t="array" aca="1" ref="X158" ca="1">HYPERLINK("#"&amp;CELL("direccion",Tabla_471031!A154),"151")</f>
        <v>151</v>
      </c>
      <c r="Y158" s="5" t="str" cm="1">
        <f t="array" aca="1" ref="Y158" ca="1">HYPERLINK("#"&amp;CELL("direccion",Tabla_471032!A154),"151")</f>
        <v>151</v>
      </c>
      <c r="Z158" s="5" t="str" cm="1">
        <f t="array" aca="1" ref="Z158" ca="1">HYPERLINK("#"&amp;CELL("direccion",Tabla_471059!A154),"151")</f>
        <v>151</v>
      </c>
      <c r="AA158" s="5" t="str" cm="1">
        <f t="array" aca="1" ref="AA158" ca="1">HYPERLINK("#"&amp;CELL("direccion",Tabla_471071!A154),"151")</f>
        <v>151</v>
      </c>
      <c r="AB158" s="5" t="str" cm="1">
        <f t="array" aca="1" ref="AB158" ca="1">HYPERLINK("#"&amp;CELL("direccion",Tabla_471062!A154),"151")</f>
        <v>151</v>
      </c>
      <c r="AC158" s="5" t="str" cm="1">
        <f t="array" aca="1" ref="AC158" ca="1">HYPERLINK("#"&amp;CELL("direccion",Tabla_471074!A154),"151")</f>
        <v>151</v>
      </c>
      <c r="AD158" t="s">
        <v>213</v>
      </c>
      <c r="AE158" s="3">
        <v>45747</v>
      </c>
    </row>
    <row r="159" spans="1:31" x14ac:dyDescent="0.3">
      <c r="A159">
        <v>2025</v>
      </c>
      <c r="B159" s="3">
        <v>45658</v>
      </c>
      <c r="C159" s="3">
        <v>45747</v>
      </c>
      <c r="D159" t="s">
        <v>89</v>
      </c>
      <c r="E159">
        <v>1155</v>
      </c>
      <c r="F159" t="s">
        <v>270</v>
      </c>
      <c r="G159" t="s">
        <v>270</v>
      </c>
      <c r="H159" t="s">
        <v>225</v>
      </c>
      <c r="I159" t="s">
        <v>326</v>
      </c>
      <c r="J159" t="s">
        <v>449</v>
      </c>
      <c r="K159" t="s">
        <v>483</v>
      </c>
      <c r="L159" t="s">
        <v>91</v>
      </c>
      <c r="M159">
        <v>51000</v>
      </c>
      <c r="N159" t="s">
        <v>212</v>
      </c>
      <c r="O159">
        <v>40000</v>
      </c>
      <c r="P159" t="s">
        <v>212</v>
      </c>
      <c r="Q159" s="5" t="str" cm="1">
        <f t="array" aca="1" ref="Q159" ca="1">HYPERLINK("#"&amp;CELL("direccion",Tabla_471065!A155),"152")</f>
        <v>152</v>
      </c>
      <c r="R159" s="5" t="str" cm="1">
        <f t="array" aca="1" ref="R159" ca="1">HYPERLINK("#"&amp;CELL("direccion",Tabla_471039!A155),"152")</f>
        <v>152</v>
      </c>
      <c r="S159" s="5" t="str" cm="1">
        <f t="array" aca="1" ref="S159" ca="1">HYPERLINK("#"&amp;CELL("direccion",Tabla_471067!A155),"152")</f>
        <v>152</v>
      </c>
      <c r="T159" s="5" t="str" cm="1">
        <f t="array" aca="1" ref="T159" ca="1">HYPERLINK("#"&amp;CELL("direccion",Tabla_471023!A155),"152")</f>
        <v>152</v>
      </c>
      <c r="U159" s="5" t="str" cm="1">
        <f t="array" aca="1" ref="U159" ca="1">HYPERLINK("#"&amp;CELL("direccion",Tabla_471047!A155),"152")</f>
        <v>152</v>
      </c>
      <c r="V159" s="5" t="str" cm="1">
        <f t="array" aca="1" ref="V159" ca="1">HYPERLINK("#"&amp;CELL("direccion",Tabla_471030!A155),"152")</f>
        <v>152</v>
      </c>
      <c r="W159" s="5" t="str" cm="1">
        <f t="array" aca="1" ref="W159" ca="1">HYPERLINK("#"&amp;CELL("direccion",Tabla_471041!A155),"152")</f>
        <v>152</v>
      </c>
      <c r="X159" s="5" t="str" cm="1">
        <f t="array" aca="1" ref="X159" ca="1">HYPERLINK("#"&amp;CELL("direccion",Tabla_471031!A155),"152")</f>
        <v>152</v>
      </c>
      <c r="Y159" s="5" t="str" cm="1">
        <f t="array" aca="1" ref="Y159" ca="1">HYPERLINK("#"&amp;CELL("direccion",Tabla_471032!A155),"152")</f>
        <v>152</v>
      </c>
      <c r="Z159" s="5" t="str" cm="1">
        <f t="array" aca="1" ref="Z159" ca="1">HYPERLINK("#"&amp;CELL("direccion",Tabla_471059!A155),"152")</f>
        <v>152</v>
      </c>
      <c r="AA159" s="5" t="str" cm="1">
        <f t="array" aca="1" ref="AA159" ca="1">HYPERLINK("#"&amp;CELL("direccion",Tabla_471071!A155),"152")</f>
        <v>152</v>
      </c>
      <c r="AB159" s="5" t="str" cm="1">
        <f t="array" aca="1" ref="AB159" ca="1">HYPERLINK("#"&amp;CELL("direccion",Tabla_471062!A155),"152")</f>
        <v>152</v>
      </c>
      <c r="AC159" s="5" t="str" cm="1">
        <f t="array" aca="1" ref="AC159" ca="1">HYPERLINK("#"&amp;CELL("direccion",Tabla_471074!A155),"152")</f>
        <v>152</v>
      </c>
      <c r="AD159" t="s">
        <v>213</v>
      </c>
      <c r="AE159" s="3">
        <v>45747</v>
      </c>
    </row>
    <row r="160" spans="1:31" x14ac:dyDescent="0.3">
      <c r="A160">
        <v>2025</v>
      </c>
      <c r="B160" s="3">
        <v>45658</v>
      </c>
      <c r="C160" s="3">
        <v>45747</v>
      </c>
      <c r="D160" t="s">
        <v>89</v>
      </c>
      <c r="E160">
        <v>1175</v>
      </c>
      <c r="F160" t="s">
        <v>270</v>
      </c>
      <c r="G160" t="s">
        <v>270</v>
      </c>
      <c r="H160" t="s">
        <v>225</v>
      </c>
      <c r="I160" t="s">
        <v>583</v>
      </c>
      <c r="J160" t="s">
        <v>348</v>
      </c>
      <c r="K160" t="s">
        <v>311</v>
      </c>
      <c r="L160" t="s">
        <v>91</v>
      </c>
      <c r="M160">
        <v>84300</v>
      </c>
      <c r="N160" t="s">
        <v>212</v>
      </c>
      <c r="O160">
        <v>63000</v>
      </c>
      <c r="P160" t="s">
        <v>212</v>
      </c>
      <c r="Q160" s="5" t="str" cm="1">
        <f t="array" aca="1" ref="Q160" ca="1">HYPERLINK("#"&amp;CELL("direccion",Tabla_471065!A156),"153")</f>
        <v>153</v>
      </c>
      <c r="R160" s="5" t="str" cm="1">
        <f t="array" aca="1" ref="R160" ca="1">HYPERLINK("#"&amp;CELL("direccion",Tabla_471039!A156),"153")</f>
        <v>153</v>
      </c>
      <c r="S160" s="5" t="str" cm="1">
        <f t="array" aca="1" ref="S160" ca="1">HYPERLINK("#"&amp;CELL("direccion",Tabla_471067!A156),"153")</f>
        <v>153</v>
      </c>
      <c r="T160" s="5" t="str" cm="1">
        <f t="array" aca="1" ref="T160" ca="1">HYPERLINK("#"&amp;CELL("direccion",Tabla_471023!A156),"153")</f>
        <v>153</v>
      </c>
      <c r="U160" s="5" t="str" cm="1">
        <f t="array" aca="1" ref="U160" ca="1">HYPERLINK("#"&amp;CELL("direccion",Tabla_471047!A156),"153")</f>
        <v>153</v>
      </c>
      <c r="V160" s="5" t="str" cm="1">
        <f t="array" aca="1" ref="V160" ca="1">HYPERLINK("#"&amp;CELL("direccion",Tabla_471030!A156),"153")</f>
        <v>153</v>
      </c>
      <c r="W160" s="5" t="str" cm="1">
        <f t="array" aca="1" ref="W160" ca="1">HYPERLINK("#"&amp;CELL("direccion",Tabla_471041!A156),"153")</f>
        <v>153</v>
      </c>
      <c r="X160" s="5" t="str" cm="1">
        <f t="array" aca="1" ref="X160" ca="1">HYPERLINK("#"&amp;CELL("direccion",Tabla_471031!A156),"153")</f>
        <v>153</v>
      </c>
      <c r="Y160" s="5" t="str" cm="1">
        <f t="array" aca="1" ref="Y160" ca="1">HYPERLINK("#"&amp;CELL("direccion",Tabla_471032!A156),"153")</f>
        <v>153</v>
      </c>
      <c r="Z160" s="5" t="str" cm="1">
        <f t="array" aca="1" ref="Z160" ca="1">HYPERLINK("#"&amp;CELL("direccion",Tabla_471059!A156),"153")</f>
        <v>153</v>
      </c>
      <c r="AA160" s="5" t="str" cm="1">
        <f t="array" aca="1" ref="AA160" ca="1">HYPERLINK("#"&amp;CELL("direccion",Tabla_471071!A156),"153")</f>
        <v>153</v>
      </c>
      <c r="AB160" s="5" t="str" cm="1">
        <f t="array" aca="1" ref="AB160" ca="1">HYPERLINK("#"&amp;CELL("direccion",Tabla_471062!A156),"153")</f>
        <v>153</v>
      </c>
      <c r="AC160" s="5" t="str" cm="1">
        <f t="array" aca="1" ref="AC160" ca="1">HYPERLINK("#"&amp;CELL("direccion",Tabla_471074!A156),"153")</f>
        <v>153</v>
      </c>
      <c r="AD160" t="s">
        <v>213</v>
      </c>
      <c r="AE160"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56"/>
  <sheetViews>
    <sheetView topLeftCell="A3" workbookViewId="0">
      <selection activeCell="A4" sqref="A4"/>
    </sheetView>
  </sheetViews>
  <sheetFormatPr baseColWidth="10" defaultColWidth="9.109375" defaultRowHeight="14.4" x14ac:dyDescent="0.3"/>
  <cols>
    <col min="1" max="1" width="4"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584</v>
      </c>
      <c r="C118" s="4">
        <v>0</v>
      </c>
      <c r="D118">
        <v>0</v>
      </c>
      <c r="E118" t="s">
        <v>212</v>
      </c>
      <c r="F118" t="s">
        <v>215</v>
      </c>
    </row>
    <row r="119" spans="1:6" x14ac:dyDescent="0.3">
      <c r="A119">
        <v>116</v>
      </c>
      <c r="B119" t="s">
        <v>584</v>
      </c>
      <c r="C119" s="4">
        <v>0</v>
      </c>
      <c r="D119">
        <v>0</v>
      </c>
      <c r="E119" t="s">
        <v>212</v>
      </c>
      <c r="F119" t="s">
        <v>215</v>
      </c>
    </row>
    <row r="120" spans="1:6" x14ac:dyDescent="0.3">
      <c r="A120">
        <v>117</v>
      </c>
      <c r="B120" t="s">
        <v>584</v>
      </c>
      <c r="C120" s="4">
        <v>0</v>
      </c>
      <c r="D120">
        <v>0</v>
      </c>
      <c r="E120" t="s">
        <v>212</v>
      </c>
      <c r="F120" t="s">
        <v>215</v>
      </c>
    </row>
    <row r="121" spans="1:6" x14ac:dyDescent="0.3">
      <c r="A121">
        <v>118</v>
      </c>
      <c r="B121" t="s">
        <v>584</v>
      </c>
      <c r="C121" s="4">
        <v>0</v>
      </c>
      <c r="D121">
        <v>0</v>
      </c>
      <c r="E121" t="s">
        <v>212</v>
      </c>
      <c r="F121" t="s">
        <v>215</v>
      </c>
    </row>
    <row r="122" spans="1:6" x14ac:dyDescent="0.3">
      <c r="A122">
        <v>119</v>
      </c>
      <c r="B122" t="s">
        <v>584</v>
      </c>
      <c r="C122" s="4">
        <v>0</v>
      </c>
      <c r="D122">
        <v>0</v>
      </c>
      <c r="E122" t="s">
        <v>212</v>
      </c>
      <c r="F122" t="s">
        <v>215</v>
      </c>
    </row>
    <row r="123" spans="1:6" x14ac:dyDescent="0.3">
      <c r="A123">
        <v>120</v>
      </c>
      <c r="B123" t="s">
        <v>584</v>
      </c>
      <c r="C123" s="4">
        <v>0</v>
      </c>
      <c r="D123">
        <v>0</v>
      </c>
      <c r="E123" t="s">
        <v>212</v>
      </c>
      <c r="F123" t="s">
        <v>215</v>
      </c>
    </row>
    <row r="124" spans="1:6" x14ac:dyDescent="0.3">
      <c r="A124">
        <v>121</v>
      </c>
      <c r="B124" t="s">
        <v>584</v>
      </c>
      <c r="C124" s="4">
        <v>0</v>
      </c>
      <c r="D124">
        <v>0</v>
      </c>
      <c r="E124" t="s">
        <v>212</v>
      </c>
      <c r="F124" t="s">
        <v>215</v>
      </c>
    </row>
    <row r="125" spans="1:6" x14ac:dyDescent="0.3">
      <c r="A125">
        <v>122</v>
      </c>
      <c r="B125" t="s">
        <v>584</v>
      </c>
      <c r="C125" s="4">
        <v>0</v>
      </c>
      <c r="D125">
        <v>0</v>
      </c>
      <c r="E125" t="s">
        <v>212</v>
      </c>
      <c r="F125" t="s">
        <v>215</v>
      </c>
    </row>
    <row r="126" spans="1:6" x14ac:dyDescent="0.3">
      <c r="A126">
        <v>123</v>
      </c>
      <c r="B126" t="s">
        <v>584</v>
      </c>
      <c r="C126" s="4">
        <v>0</v>
      </c>
      <c r="D126">
        <v>0</v>
      </c>
      <c r="E126" t="s">
        <v>212</v>
      </c>
      <c r="F126" t="s">
        <v>215</v>
      </c>
    </row>
    <row r="127" spans="1:6" x14ac:dyDescent="0.3">
      <c r="A127">
        <v>124</v>
      </c>
      <c r="B127" t="s">
        <v>584</v>
      </c>
      <c r="C127" s="4">
        <v>0</v>
      </c>
      <c r="D127">
        <v>0</v>
      </c>
      <c r="E127" t="s">
        <v>212</v>
      </c>
      <c r="F127" t="s">
        <v>215</v>
      </c>
    </row>
    <row r="128" spans="1:6" x14ac:dyDescent="0.3">
      <c r="A128">
        <v>125</v>
      </c>
      <c r="B128" t="s">
        <v>584</v>
      </c>
      <c r="C128" s="4">
        <v>0</v>
      </c>
      <c r="D128">
        <v>0</v>
      </c>
      <c r="E128" t="s">
        <v>212</v>
      </c>
      <c r="F128" t="s">
        <v>215</v>
      </c>
    </row>
    <row r="129" spans="1:6" x14ac:dyDescent="0.3">
      <c r="A129">
        <v>126</v>
      </c>
      <c r="B129" t="s">
        <v>584</v>
      </c>
      <c r="C129" s="4">
        <v>0</v>
      </c>
      <c r="D129">
        <v>0</v>
      </c>
      <c r="E129" t="s">
        <v>212</v>
      </c>
      <c r="F129" t="s">
        <v>215</v>
      </c>
    </row>
    <row r="130" spans="1:6" x14ac:dyDescent="0.3">
      <c r="A130">
        <v>127</v>
      </c>
      <c r="B130" t="s">
        <v>584</v>
      </c>
      <c r="C130" s="4">
        <v>0</v>
      </c>
      <c r="D130">
        <v>0</v>
      </c>
      <c r="E130" t="s">
        <v>212</v>
      </c>
      <c r="F130" t="s">
        <v>215</v>
      </c>
    </row>
    <row r="131" spans="1:6" x14ac:dyDescent="0.3">
      <c r="A131">
        <v>128</v>
      </c>
      <c r="B131" t="s">
        <v>584</v>
      </c>
      <c r="C131" s="4">
        <v>0</v>
      </c>
      <c r="D131">
        <v>0</v>
      </c>
      <c r="E131" t="s">
        <v>212</v>
      </c>
      <c r="F131" t="s">
        <v>215</v>
      </c>
    </row>
    <row r="132" spans="1:6" x14ac:dyDescent="0.3">
      <c r="A132">
        <v>129</v>
      </c>
      <c r="B132" t="s">
        <v>584</v>
      </c>
      <c r="C132" s="4">
        <v>0</v>
      </c>
      <c r="D132">
        <v>0</v>
      </c>
      <c r="E132" t="s">
        <v>212</v>
      </c>
      <c r="F132" t="s">
        <v>215</v>
      </c>
    </row>
    <row r="133" spans="1:6" x14ac:dyDescent="0.3">
      <c r="A133">
        <v>130</v>
      </c>
      <c r="B133" t="s">
        <v>584</v>
      </c>
      <c r="C133" s="4">
        <v>0</v>
      </c>
      <c r="D133">
        <v>0</v>
      </c>
      <c r="E133" t="s">
        <v>212</v>
      </c>
      <c r="F133" t="s">
        <v>215</v>
      </c>
    </row>
    <row r="134" spans="1:6" x14ac:dyDescent="0.3">
      <c r="A134">
        <v>131</v>
      </c>
      <c r="B134" t="s">
        <v>584</v>
      </c>
      <c r="C134" s="4">
        <v>0</v>
      </c>
      <c r="D134">
        <v>0</v>
      </c>
      <c r="E134" t="s">
        <v>212</v>
      </c>
      <c r="F134" t="s">
        <v>215</v>
      </c>
    </row>
    <row r="135" spans="1:6" x14ac:dyDescent="0.3">
      <c r="A135">
        <v>132</v>
      </c>
      <c r="B135" t="s">
        <v>584</v>
      </c>
      <c r="C135" s="4">
        <v>0</v>
      </c>
      <c r="D135">
        <v>0</v>
      </c>
      <c r="E135" t="s">
        <v>212</v>
      </c>
      <c r="F135" t="s">
        <v>215</v>
      </c>
    </row>
    <row r="136" spans="1:6" x14ac:dyDescent="0.3">
      <c r="A136">
        <v>133</v>
      </c>
      <c r="B136" t="s">
        <v>584</v>
      </c>
      <c r="C136" s="4">
        <v>0</v>
      </c>
      <c r="D136">
        <v>0</v>
      </c>
      <c r="E136" t="s">
        <v>212</v>
      </c>
      <c r="F136" t="s">
        <v>215</v>
      </c>
    </row>
    <row r="137" spans="1:6" x14ac:dyDescent="0.3">
      <c r="A137">
        <v>134</v>
      </c>
      <c r="B137" t="s">
        <v>584</v>
      </c>
      <c r="C137" s="4">
        <v>0</v>
      </c>
      <c r="D137">
        <v>0</v>
      </c>
      <c r="E137" t="s">
        <v>212</v>
      </c>
      <c r="F137" t="s">
        <v>215</v>
      </c>
    </row>
    <row r="138" spans="1:6" x14ac:dyDescent="0.3">
      <c r="A138">
        <v>135</v>
      </c>
      <c r="B138" t="s">
        <v>584</v>
      </c>
      <c r="C138" s="4">
        <v>0</v>
      </c>
      <c r="D138">
        <v>0</v>
      </c>
      <c r="E138" t="s">
        <v>212</v>
      </c>
      <c r="F138" t="s">
        <v>215</v>
      </c>
    </row>
    <row r="139" spans="1:6" x14ac:dyDescent="0.3">
      <c r="A139">
        <v>136</v>
      </c>
      <c r="B139" t="s">
        <v>584</v>
      </c>
      <c r="C139" s="4">
        <v>0</v>
      </c>
      <c r="D139">
        <v>0</v>
      </c>
      <c r="E139" t="s">
        <v>212</v>
      </c>
      <c r="F139" t="s">
        <v>215</v>
      </c>
    </row>
    <row r="140" spans="1:6" x14ac:dyDescent="0.3">
      <c r="A140">
        <v>137</v>
      </c>
      <c r="B140" t="s">
        <v>584</v>
      </c>
      <c r="C140" s="4">
        <v>0</v>
      </c>
      <c r="D140">
        <v>0</v>
      </c>
      <c r="E140" t="s">
        <v>212</v>
      </c>
      <c r="F140" t="s">
        <v>215</v>
      </c>
    </row>
    <row r="141" spans="1:6" x14ac:dyDescent="0.3">
      <c r="A141">
        <v>138</v>
      </c>
      <c r="B141" t="s">
        <v>584</v>
      </c>
      <c r="C141" s="4">
        <v>0</v>
      </c>
      <c r="D141">
        <v>0</v>
      </c>
      <c r="E141" t="s">
        <v>212</v>
      </c>
      <c r="F141" t="s">
        <v>215</v>
      </c>
    </row>
    <row r="142" spans="1:6" x14ac:dyDescent="0.3">
      <c r="A142">
        <v>139</v>
      </c>
      <c r="B142" t="s">
        <v>584</v>
      </c>
      <c r="C142" s="4">
        <v>0</v>
      </c>
      <c r="D142">
        <v>0</v>
      </c>
      <c r="E142" t="s">
        <v>212</v>
      </c>
      <c r="F142" t="s">
        <v>215</v>
      </c>
    </row>
    <row r="143" spans="1:6" x14ac:dyDescent="0.3">
      <c r="A143">
        <v>140</v>
      </c>
      <c r="B143" t="s">
        <v>584</v>
      </c>
      <c r="C143" s="4">
        <v>0</v>
      </c>
      <c r="D143">
        <v>0</v>
      </c>
      <c r="E143" t="s">
        <v>212</v>
      </c>
      <c r="F143" t="s">
        <v>215</v>
      </c>
    </row>
    <row r="144" spans="1:6" x14ac:dyDescent="0.3">
      <c r="A144">
        <v>141</v>
      </c>
      <c r="B144" t="s">
        <v>584</v>
      </c>
      <c r="C144" s="4">
        <v>0</v>
      </c>
      <c r="D144">
        <v>0</v>
      </c>
      <c r="E144" t="s">
        <v>212</v>
      </c>
      <c r="F144" t="s">
        <v>215</v>
      </c>
    </row>
    <row r="145" spans="1:6" x14ac:dyDescent="0.3">
      <c r="A145">
        <v>142</v>
      </c>
      <c r="B145" t="s">
        <v>584</v>
      </c>
      <c r="C145" s="4">
        <v>0</v>
      </c>
      <c r="D145">
        <v>0</v>
      </c>
      <c r="E145" t="s">
        <v>212</v>
      </c>
      <c r="F145" t="s">
        <v>215</v>
      </c>
    </row>
    <row r="146" spans="1:6" x14ac:dyDescent="0.3">
      <c r="A146">
        <v>143</v>
      </c>
      <c r="B146" t="s">
        <v>584</v>
      </c>
      <c r="C146" s="4">
        <v>0</v>
      </c>
      <c r="D146">
        <v>0</v>
      </c>
      <c r="E146" t="s">
        <v>212</v>
      </c>
      <c r="F146" t="s">
        <v>215</v>
      </c>
    </row>
    <row r="147" spans="1:6" x14ac:dyDescent="0.3">
      <c r="A147">
        <v>144</v>
      </c>
      <c r="B147" t="s">
        <v>584</v>
      </c>
      <c r="C147" s="4">
        <v>0</v>
      </c>
      <c r="D147">
        <v>0</v>
      </c>
      <c r="E147" t="s">
        <v>212</v>
      </c>
      <c r="F147" t="s">
        <v>215</v>
      </c>
    </row>
    <row r="148" spans="1:6" x14ac:dyDescent="0.3">
      <c r="A148">
        <v>145</v>
      </c>
      <c r="B148" t="s">
        <v>584</v>
      </c>
      <c r="C148" s="4">
        <v>0</v>
      </c>
      <c r="D148">
        <v>0</v>
      </c>
      <c r="E148" t="s">
        <v>212</v>
      </c>
      <c r="F148" t="s">
        <v>215</v>
      </c>
    </row>
    <row r="149" spans="1:6" x14ac:dyDescent="0.3">
      <c r="A149">
        <v>146</v>
      </c>
      <c r="B149" t="s">
        <v>584</v>
      </c>
      <c r="C149" s="4">
        <v>0</v>
      </c>
      <c r="D149">
        <v>0</v>
      </c>
      <c r="E149" t="s">
        <v>212</v>
      </c>
      <c r="F149" t="s">
        <v>215</v>
      </c>
    </row>
    <row r="150" spans="1:6" x14ac:dyDescent="0.3">
      <c r="A150">
        <v>147</v>
      </c>
      <c r="B150" t="s">
        <v>584</v>
      </c>
      <c r="C150" s="4">
        <v>0</v>
      </c>
      <c r="D150">
        <v>0</v>
      </c>
      <c r="E150" t="s">
        <v>212</v>
      </c>
      <c r="F150" t="s">
        <v>215</v>
      </c>
    </row>
    <row r="151" spans="1:6" x14ac:dyDescent="0.3">
      <c r="A151">
        <v>148</v>
      </c>
      <c r="B151" t="s">
        <v>584</v>
      </c>
      <c r="C151" s="4">
        <v>0</v>
      </c>
      <c r="D151">
        <v>0</v>
      </c>
      <c r="E151" t="s">
        <v>212</v>
      </c>
      <c r="F151" t="s">
        <v>215</v>
      </c>
    </row>
    <row r="152" spans="1:6" x14ac:dyDescent="0.3">
      <c r="A152">
        <v>149</v>
      </c>
      <c r="B152" t="s">
        <v>584</v>
      </c>
      <c r="C152" s="4">
        <v>0</v>
      </c>
      <c r="D152">
        <v>0</v>
      </c>
      <c r="E152" t="s">
        <v>212</v>
      </c>
      <c r="F152" t="s">
        <v>215</v>
      </c>
    </row>
    <row r="153" spans="1:6" x14ac:dyDescent="0.3">
      <c r="A153">
        <v>150</v>
      </c>
      <c r="B153" t="s">
        <v>584</v>
      </c>
      <c r="C153" s="4">
        <v>0</v>
      </c>
      <c r="D153">
        <v>0</v>
      </c>
      <c r="E153" t="s">
        <v>212</v>
      </c>
      <c r="F153" t="s">
        <v>215</v>
      </c>
    </row>
    <row r="154" spans="1:6" x14ac:dyDescent="0.3">
      <c r="A154">
        <v>151</v>
      </c>
      <c r="B154" t="s">
        <v>584</v>
      </c>
      <c r="C154" s="4">
        <v>0</v>
      </c>
      <c r="D154">
        <v>0</v>
      </c>
      <c r="E154" t="s">
        <v>212</v>
      </c>
      <c r="F154" t="s">
        <v>215</v>
      </c>
    </row>
    <row r="155" spans="1:6" x14ac:dyDescent="0.3">
      <c r="A155">
        <v>152</v>
      </c>
      <c r="B155" t="s">
        <v>584</v>
      </c>
      <c r="C155" s="4">
        <v>0</v>
      </c>
      <c r="D155">
        <v>0</v>
      </c>
      <c r="E155" t="s">
        <v>212</v>
      </c>
      <c r="F155" t="s">
        <v>215</v>
      </c>
    </row>
    <row r="156" spans="1:6" x14ac:dyDescent="0.3">
      <c r="A156">
        <v>153</v>
      </c>
      <c r="B156" t="s">
        <v>584</v>
      </c>
      <c r="C156" s="4">
        <v>0</v>
      </c>
      <c r="D156">
        <v>0</v>
      </c>
      <c r="E156" t="s">
        <v>212</v>
      </c>
      <c r="F15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6"/>
  <sheetViews>
    <sheetView topLeftCell="A3" workbookViewId="0">
      <selection activeCell="A4" sqref="A4"/>
    </sheetView>
  </sheetViews>
  <sheetFormatPr baseColWidth="10" defaultColWidth="9.109375" defaultRowHeight="14.4" x14ac:dyDescent="0.3"/>
  <cols>
    <col min="1" max="1" width="4"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584</v>
      </c>
      <c r="C118" s="4">
        <v>0</v>
      </c>
      <c r="D118">
        <v>0</v>
      </c>
      <c r="E118" t="s">
        <v>212</v>
      </c>
      <c r="F118" t="s">
        <v>215</v>
      </c>
    </row>
    <row r="119" spans="1:6" x14ac:dyDescent="0.3">
      <c r="A119">
        <v>116</v>
      </c>
      <c r="B119" t="s">
        <v>584</v>
      </c>
      <c r="C119" s="4">
        <v>0</v>
      </c>
      <c r="D119">
        <v>0</v>
      </c>
      <c r="E119" t="s">
        <v>212</v>
      </c>
      <c r="F119" t="s">
        <v>215</v>
      </c>
    </row>
    <row r="120" spans="1:6" x14ac:dyDescent="0.3">
      <c r="A120">
        <v>117</v>
      </c>
      <c r="B120" t="s">
        <v>584</v>
      </c>
      <c r="C120" s="4">
        <v>0</v>
      </c>
      <c r="D120">
        <v>0</v>
      </c>
      <c r="E120" t="s">
        <v>212</v>
      </c>
      <c r="F120" t="s">
        <v>215</v>
      </c>
    </row>
    <row r="121" spans="1:6" x14ac:dyDescent="0.3">
      <c r="A121">
        <v>118</v>
      </c>
      <c r="B121" t="s">
        <v>584</v>
      </c>
      <c r="C121" s="4">
        <v>0</v>
      </c>
      <c r="D121">
        <v>0</v>
      </c>
      <c r="E121" t="s">
        <v>212</v>
      </c>
      <c r="F121" t="s">
        <v>215</v>
      </c>
    </row>
    <row r="122" spans="1:6" x14ac:dyDescent="0.3">
      <c r="A122">
        <v>119</v>
      </c>
      <c r="B122" t="s">
        <v>584</v>
      </c>
      <c r="C122" s="4">
        <v>0</v>
      </c>
      <c r="D122">
        <v>0</v>
      </c>
      <c r="E122" t="s">
        <v>212</v>
      </c>
      <c r="F122" t="s">
        <v>215</v>
      </c>
    </row>
    <row r="123" spans="1:6" x14ac:dyDescent="0.3">
      <c r="A123">
        <v>120</v>
      </c>
      <c r="B123" t="s">
        <v>584</v>
      </c>
      <c r="C123" s="4">
        <v>0</v>
      </c>
      <c r="D123">
        <v>0</v>
      </c>
      <c r="E123" t="s">
        <v>212</v>
      </c>
      <c r="F123" t="s">
        <v>215</v>
      </c>
    </row>
    <row r="124" spans="1:6" x14ac:dyDescent="0.3">
      <c r="A124">
        <v>121</v>
      </c>
      <c r="B124" t="s">
        <v>584</v>
      </c>
      <c r="C124" s="4">
        <v>0</v>
      </c>
      <c r="D124">
        <v>0</v>
      </c>
      <c r="E124" t="s">
        <v>212</v>
      </c>
      <c r="F124" t="s">
        <v>215</v>
      </c>
    </row>
    <row r="125" spans="1:6" x14ac:dyDescent="0.3">
      <c r="A125">
        <v>122</v>
      </c>
      <c r="B125" t="s">
        <v>584</v>
      </c>
      <c r="C125" s="4">
        <v>0</v>
      </c>
      <c r="D125">
        <v>0</v>
      </c>
      <c r="E125" t="s">
        <v>212</v>
      </c>
      <c r="F125" t="s">
        <v>215</v>
      </c>
    </row>
    <row r="126" spans="1:6" x14ac:dyDescent="0.3">
      <c r="A126">
        <v>123</v>
      </c>
      <c r="B126" t="s">
        <v>584</v>
      </c>
      <c r="C126" s="4">
        <v>0</v>
      </c>
      <c r="D126">
        <v>0</v>
      </c>
      <c r="E126" t="s">
        <v>212</v>
      </c>
      <c r="F126" t="s">
        <v>215</v>
      </c>
    </row>
    <row r="127" spans="1:6" x14ac:dyDescent="0.3">
      <c r="A127">
        <v>124</v>
      </c>
      <c r="B127" t="s">
        <v>584</v>
      </c>
      <c r="C127" s="4">
        <v>0</v>
      </c>
      <c r="D127">
        <v>0</v>
      </c>
      <c r="E127" t="s">
        <v>212</v>
      </c>
      <c r="F127" t="s">
        <v>215</v>
      </c>
    </row>
    <row r="128" spans="1:6" x14ac:dyDescent="0.3">
      <c r="A128">
        <v>125</v>
      </c>
      <c r="B128" t="s">
        <v>584</v>
      </c>
      <c r="C128" s="4">
        <v>0</v>
      </c>
      <c r="D128">
        <v>0</v>
      </c>
      <c r="E128" t="s">
        <v>212</v>
      </c>
      <c r="F128" t="s">
        <v>215</v>
      </c>
    </row>
    <row r="129" spans="1:6" x14ac:dyDescent="0.3">
      <c r="A129">
        <v>126</v>
      </c>
      <c r="B129" t="s">
        <v>584</v>
      </c>
      <c r="C129" s="4">
        <v>0</v>
      </c>
      <c r="D129">
        <v>0</v>
      </c>
      <c r="E129" t="s">
        <v>212</v>
      </c>
      <c r="F129" t="s">
        <v>215</v>
      </c>
    </row>
    <row r="130" spans="1:6" x14ac:dyDescent="0.3">
      <c r="A130">
        <v>127</v>
      </c>
      <c r="B130" t="s">
        <v>584</v>
      </c>
      <c r="C130" s="4">
        <v>0</v>
      </c>
      <c r="D130">
        <v>0</v>
      </c>
      <c r="E130" t="s">
        <v>212</v>
      </c>
      <c r="F130" t="s">
        <v>215</v>
      </c>
    </row>
    <row r="131" spans="1:6" x14ac:dyDescent="0.3">
      <c r="A131">
        <v>128</v>
      </c>
      <c r="B131" t="s">
        <v>584</v>
      </c>
      <c r="C131" s="4">
        <v>0</v>
      </c>
      <c r="D131">
        <v>0</v>
      </c>
      <c r="E131" t="s">
        <v>212</v>
      </c>
      <c r="F131" t="s">
        <v>215</v>
      </c>
    </row>
    <row r="132" spans="1:6" x14ac:dyDescent="0.3">
      <c r="A132">
        <v>129</v>
      </c>
      <c r="B132" t="s">
        <v>584</v>
      </c>
      <c r="C132" s="4">
        <v>0</v>
      </c>
      <c r="D132">
        <v>0</v>
      </c>
      <c r="E132" t="s">
        <v>212</v>
      </c>
      <c r="F132" t="s">
        <v>215</v>
      </c>
    </row>
    <row r="133" spans="1:6" x14ac:dyDescent="0.3">
      <c r="A133">
        <v>130</v>
      </c>
      <c r="B133" t="s">
        <v>584</v>
      </c>
      <c r="C133" s="4">
        <v>0</v>
      </c>
      <c r="D133">
        <v>0</v>
      </c>
      <c r="E133" t="s">
        <v>212</v>
      </c>
      <c r="F133" t="s">
        <v>215</v>
      </c>
    </row>
    <row r="134" spans="1:6" x14ac:dyDescent="0.3">
      <c r="A134">
        <v>131</v>
      </c>
      <c r="B134" t="s">
        <v>584</v>
      </c>
      <c r="C134" s="4">
        <v>0</v>
      </c>
      <c r="D134">
        <v>0</v>
      </c>
      <c r="E134" t="s">
        <v>212</v>
      </c>
      <c r="F134" t="s">
        <v>215</v>
      </c>
    </row>
    <row r="135" spans="1:6" x14ac:dyDescent="0.3">
      <c r="A135">
        <v>132</v>
      </c>
      <c r="B135" t="s">
        <v>584</v>
      </c>
      <c r="C135" s="4">
        <v>0</v>
      </c>
      <c r="D135">
        <v>0</v>
      </c>
      <c r="E135" t="s">
        <v>212</v>
      </c>
      <c r="F135" t="s">
        <v>215</v>
      </c>
    </row>
    <row r="136" spans="1:6" x14ac:dyDescent="0.3">
      <c r="A136">
        <v>133</v>
      </c>
      <c r="B136" t="s">
        <v>584</v>
      </c>
      <c r="C136" s="4">
        <v>0</v>
      </c>
      <c r="D136">
        <v>0</v>
      </c>
      <c r="E136" t="s">
        <v>212</v>
      </c>
      <c r="F136" t="s">
        <v>215</v>
      </c>
    </row>
    <row r="137" spans="1:6" x14ac:dyDescent="0.3">
      <c r="A137">
        <v>134</v>
      </c>
      <c r="B137" t="s">
        <v>584</v>
      </c>
      <c r="C137" s="4">
        <v>0</v>
      </c>
      <c r="D137">
        <v>0</v>
      </c>
      <c r="E137" t="s">
        <v>212</v>
      </c>
      <c r="F137" t="s">
        <v>215</v>
      </c>
    </row>
    <row r="138" spans="1:6" x14ac:dyDescent="0.3">
      <c r="A138">
        <v>135</v>
      </c>
      <c r="B138" t="s">
        <v>584</v>
      </c>
      <c r="C138" s="4">
        <v>0</v>
      </c>
      <c r="D138">
        <v>0</v>
      </c>
      <c r="E138" t="s">
        <v>212</v>
      </c>
      <c r="F138" t="s">
        <v>215</v>
      </c>
    </row>
    <row r="139" spans="1:6" x14ac:dyDescent="0.3">
      <c r="A139">
        <v>136</v>
      </c>
      <c r="B139" t="s">
        <v>584</v>
      </c>
      <c r="C139" s="4">
        <v>0</v>
      </c>
      <c r="D139">
        <v>0</v>
      </c>
      <c r="E139" t="s">
        <v>212</v>
      </c>
      <c r="F139" t="s">
        <v>215</v>
      </c>
    </row>
    <row r="140" spans="1:6" x14ac:dyDescent="0.3">
      <c r="A140">
        <v>137</v>
      </c>
      <c r="B140" t="s">
        <v>584</v>
      </c>
      <c r="C140" s="4">
        <v>0</v>
      </c>
      <c r="D140">
        <v>0</v>
      </c>
      <c r="E140" t="s">
        <v>212</v>
      </c>
      <c r="F140" t="s">
        <v>215</v>
      </c>
    </row>
    <row r="141" spans="1:6" x14ac:dyDescent="0.3">
      <c r="A141">
        <v>138</v>
      </c>
      <c r="B141" t="s">
        <v>584</v>
      </c>
      <c r="C141" s="4">
        <v>0</v>
      </c>
      <c r="D141">
        <v>0</v>
      </c>
      <c r="E141" t="s">
        <v>212</v>
      </c>
      <c r="F141" t="s">
        <v>215</v>
      </c>
    </row>
    <row r="142" spans="1:6" x14ac:dyDescent="0.3">
      <c r="A142">
        <v>139</v>
      </c>
      <c r="B142" t="s">
        <v>584</v>
      </c>
      <c r="C142" s="4">
        <v>0</v>
      </c>
      <c r="D142">
        <v>0</v>
      </c>
      <c r="E142" t="s">
        <v>212</v>
      </c>
      <c r="F142" t="s">
        <v>215</v>
      </c>
    </row>
    <row r="143" spans="1:6" x14ac:dyDescent="0.3">
      <c r="A143">
        <v>140</v>
      </c>
      <c r="B143" t="s">
        <v>584</v>
      </c>
      <c r="C143" s="4">
        <v>0</v>
      </c>
      <c r="D143">
        <v>0</v>
      </c>
      <c r="E143" t="s">
        <v>212</v>
      </c>
      <c r="F143" t="s">
        <v>215</v>
      </c>
    </row>
    <row r="144" spans="1:6" x14ac:dyDescent="0.3">
      <c r="A144">
        <v>141</v>
      </c>
      <c r="B144" t="s">
        <v>584</v>
      </c>
      <c r="C144" s="4">
        <v>0</v>
      </c>
      <c r="D144">
        <v>0</v>
      </c>
      <c r="E144" t="s">
        <v>212</v>
      </c>
      <c r="F144" t="s">
        <v>215</v>
      </c>
    </row>
    <row r="145" spans="1:6" x14ac:dyDescent="0.3">
      <c r="A145">
        <v>142</v>
      </c>
      <c r="B145" t="s">
        <v>584</v>
      </c>
      <c r="C145" s="4">
        <v>0</v>
      </c>
      <c r="D145">
        <v>0</v>
      </c>
      <c r="E145" t="s">
        <v>212</v>
      </c>
      <c r="F145" t="s">
        <v>215</v>
      </c>
    </row>
    <row r="146" spans="1:6" x14ac:dyDescent="0.3">
      <c r="A146">
        <v>143</v>
      </c>
      <c r="B146" t="s">
        <v>584</v>
      </c>
      <c r="C146" s="4">
        <v>0</v>
      </c>
      <c r="D146">
        <v>0</v>
      </c>
      <c r="E146" t="s">
        <v>212</v>
      </c>
      <c r="F146" t="s">
        <v>215</v>
      </c>
    </row>
    <row r="147" spans="1:6" x14ac:dyDescent="0.3">
      <c r="A147">
        <v>144</v>
      </c>
      <c r="B147" t="s">
        <v>584</v>
      </c>
      <c r="C147" s="4">
        <v>0</v>
      </c>
      <c r="D147">
        <v>0</v>
      </c>
      <c r="E147" t="s">
        <v>212</v>
      </c>
      <c r="F147" t="s">
        <v>215</v>
      </c>
    </row>
    <row r="148" spans="1:6" x14ac:dyDescent="0.3">
      <c r="A148">
        <v>145</v>
      </c>
      <c r="B148" t="s">
        <v>584</v>
      </c>
      <c r="C148" s="4">
        <v>0</v>
      </c>
      <c r="D148">
        <v>0</v>
      </c>
      <c r="E148" t="s">
        <v>212</v>
      </c>
      <c r="F148" t="s">
        <v>215</v>
      </c>
    </row>
    <row r="149" spans="1:6" x14ac:dyDescent="0.3">
      <c r="A149">
        <v>146</v>
      </c>
      <c r="B149" t="s">
        <v>584</v>
      </c>
      <c r="C149" s="4">
        <v>0</v>
      </c>
      <c r="D149">
        <v>0</v>
      </c>
      <c r="E149" t="s">
        <v>212</v>
      </c>
      <c r="F149" t="s">
        <v>215</v>
      </c>
    </row>
    <row r="150" spans="1:6" x14ac:dyDescent="0.3">
      <c r="A150">
        <v>147</v>
      </c>
      <c r="B150" t="s">
        <v>584</v>
      </c>
      <c r="C150" s="4">
        <v>0</v>
      </c>
      <c r="D150">
        <v>0</v>
      </c>
      <c r="E150" t="s">
        <v>212</v>
      </c>
      <c r="F150" t="s">
        <v>215</v>
      </c>
    </row>
    <row r="151" spans="1:6" x14ac:dyDescent="0.3">
      <c r="A151">
        <v>148</v>
      </c>
      <c r="B151" t="s">
        <v>584</v>
      </c>
      <c r="C151" s="4">
        <v>0</v>
      </c>
      <c r="D151">
        <v>0</v>
      </c>
      <c r="E151" t="s">
        <v>212</v>
      </c>
      <c r="F151" t="s">
        <v>215</v>
      </c>
    </row>
    <row r="152" spans="1:6" x14ac:dyDescent="0.3">
      <c r="A152">
        <v>149</v>
      </c>
      <c r="B152" t="s">
        <v>584</v>
      </c>
      <c r="C152" s="4">
        <v>0</v>
      </c>
      <c r="D152">
        <v>0</v>
      </c>
      <c r="E152" t="s">
        <v>212</v>
      </c>
      <c r="F152" t="s">
        <v>215</v>
      </c>
    </row>
    <row r="153" spans="1:6" x14ac:dyDescent="0.3">
      <c r="A153">
        <v>150</v>
      </c>
      <c r="B153" t="s">
        <v>584</v>
      </c>
      <c r="C153" s="4">
        <v>0</v>
      </c>
      <c r="D153">
        <v>0</v>
      </c>
      <c r="E153" t="s">
        <v>212</v>
      </c>
      <c r="F153" t="s">
        <v>215</v>
      </c>
    </row>
    <row r="154" spans="1:6" x14ac:dyDescent="0.3">
      <c r="A154">
        <v>151</v>
      </c>
      <c r="B154" t="s">
        <v>584</v>
      </c>
      <c r="C154" s="4">
        <v>0</v>
      </c>
      <c r="D154">
        <v>0</v>
      </c>
      <c r="E154" t="s">
        <v>212</v>
      </c>
      <c r="F154" t="s">
        <v>215</v>
      </c>
    </row>
    <row r="155" spans="1:6" x14ac:dyDescent="0.3">
      <c r="A155">
        <v>152</v>
      </c>
      <c r="B155" t="s">
        <v>584</v>
      </c>
      <c r="C155" s="4">
        <v>0</v>
      </c>
      <c r="D155">
        <v>0</v>
      </c>
      <c r="E155" t="s">
        <v>212</v>
      </c>
      <c r="F155" t="s">
        <v>215</v>
      </c>
    </row>
    <row r="156" spans="1:6" x14ac:dyDescent="0.3">
      <c r="A156">
        <v>153</v>
      </c>
      <c r="B156" t="s">
        <v>584</v>
      </c>
      <c r="C156" s="4">
        <v>0</v>
      </c>
      <c r="D156">
        <v>0</v>
      </c>
      <c r="E156" t="s">
        <v>212</v>
      </c>
      <c r="F15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584</v>
      </c>
      <c r="C118" s="4">
        <v>0</v>
      </c>
      <c r="D118">
        <v>0</v>
      </c>
      <c r="E118" t="s">
        <v>212</v>
      </c>
      <c r="F118" t="s">
        <v>215</v>
      </c>
    </row>
    <row r="119" spans="1:6" x14ac:dyDescent="0.3">
      <c r="A119">
        <v>116</v>
      </c>
      <c r="B119" t="s">
        <v>584</v>
      </c>
      <c r="C119" s="4">
        <v>0</v>
      </c>
      <c r="D119">
        <v>0</v>
      </c>
      <c r="E119" t="s">
        <v>212</v>
      </c>
      <c r="F119" t="s">
        <v>215</v>
      </c>
    </row>
    <row r="120" spans="1:6" x14ac:dyDescent="0.3">
      <c r="A120">
        <v>117</v>
      </c>
      <c r="B120" t="s">
        <v>584</v>
      </c>
      <c r="C120" s="4">
        <v>0</v>
      </c>
      <c r="D120">
        <v>0</v>
      </c>
      <c r="E120" t="s">
        <v>212</v>
      </c>
      <c r="F120" t="s">
        <v>215</v>
      </c>
    </row>
    <row r="121" spans="1:6" x14ac:dyDescent="0.3">
      <c r="A121">
        <v>118</v>
      </c>
      <c r="B121" t="s">
        <v>584</v>
      </c>
      <c r="C121" s="4">
        <v>0</v>
      </c>
      <c r="D121">
        <v>0</v>
      </c>
      <c r="E121" t="s">
        <v>212</v>
      </c>
      <c r="F121" t="s">
        <v>215</v>
      </c>
    </row>
    <row r="122" spans="1:6" x14ac:dyDescent="0.3">
      <c r="A122">
        <v>119</v>
      </c>
      <c r="B122" t="s">
        <v>584</v>
      </c>
      <c r="C122" s="4">
        <v>0</v>
      </c>
      <c r="D122">
        <v>0</v>
      </c>
      <c r="E122" t="s">
        <v>212</v>
      </c>
      <c r="F122" t="s">
        <v>215</v>
      </c>
    </row>
    <row r="123" spans="1:6" x14ac:dyDescent="0.3">
      <c r="A123">
        <v>120</v>
      </c>
      <c r="B123" t="s">
        <v>584</v>
      </c>
      <c r="C123" s="4">
        <v>0</v>
      </c>
      <c r="D123">
        <v>0</v>
      </c>
      <c r="E123" t="s">
        <v>212</v>
      </c>
      <c r="F123" t="s">
        <v>215</v>
      </c>
    </row>
    <row r="124" spans="1:6" x14ac:dyDescent="0.3">
      <c r="A124">
        <v>121</v>
      </c>
      <c r="B124" t="s">
        <v>584</v>
      </c>
      <c r="C124" s="4">
        <v>0</v>
      </c>
      <c r="D124">
        <v>0</v>
      </c>
      <c r="E124" t="s">
        <v>212</v>
      </c>
      <c r="F124" t="s">
        <v>215</v>
      </c>
    </row>
    <row r="125" spans="1:6" x14ac:dyDescent="0.3">
      <c r="A125">
        <v>122</v>
      </c>
      <c r="B125" t="s">
        <v>584</v>
      </c>
      <c r="C125" s="4">
        <v>0</v>
      </c>
      <c r="D125">
        <v>0</v>
      </c>
      <c r="E125" t="s">
        <v>212</v>
      </c>
      <c r="F125" t="s">
        <v>215</v>
      </c>
    </row>
    <row r="126" spans="1:6" x14ac:dyDescent="0.3">
      <c r="A126">
        <v>123</v>
      </c>
      <c r="B126" t="s">
        <v>584</v>
      </c>
      <c r="C126" s="4">
        <v>0</v>
      </c>
      <c r="D126">
        <v>0</v>
      </c>
      <c r="E126" t="s">
        <v>212</v>
      </c>
      <c r="F126" t="s">
        <v>215</v>
      </c>
    </row>
    <row r="127" spans="1:6" x14ac:dyDescent="0.3">
      <c r="A127">
        <v>124</v>
      </c>
      <c r="B127" t="s">
        <v>584</v>
      </c>
      <c r="C127" s="4">
        <v>0</v>
      </c>
      <c r="D127">
        <v>0</v>
      </c>
      <c r="E127" t="s">
        <v>212</v>
      </c>
      <c r="F127" t="s">
        <v>215</v>
      </c>
    </row>
    <row r="128" spans="1:6" x14ac:dyDescent="0.3">
      <c r="A128">
        <v>125</v>
      </c>
      <c r="B128" t="s">
        <v>584</v>
      </c>
      <c r="C128" s="4">
        <v>0</v>
      </c>
      <c r="D128">
        <v>0</v>
      </c>
      <c r="E128" t="s">
        <v>212</v>
      </c>
      <c r="F128" t="s">
        <v>215</v>
      </c>
    </row>
    <row r="129" spans="1:6" x14ac:dyDescent="0.3">
      <c r="A129">
        <v>126</v>
      </c>
      <c r="B129" t="s">
        <v>584</v>
      </c>
      <c r="C129" s="4">
        <v>0</v>
      </c>
      <c r="D129">
        <v>0</v>
      </c>
      <c r="E129" t="s">
        <v>212</v>
      </c>
      <c r="F129" t="s">
        <v>215</v>
      </c>
    </row>
    <row r="130" spans="1:6" x14ac:dyDescent="0.3">
      <c r="A130">
        <v>127</v>
      </c>
      <c r="B130" t="s">
        <v>584</v>
      </c>
      <c r="C130" s="4">
        <v>0</v>
      </c>
      <c r="D130">
        <v>0</v>
      </c>
      <c r="E130" t="s">
        <v>212</v>
      </c>
      <c r="F130" t="s">
        <v>215</v>
      </c>
    </row>
    <row r="131" spans="1:6" x14ac:dyDescent="0.3">
      <c r="A131">
        <v>128</v>
      </c>
      <c r="B131" t="s">
        <v>584</v>
      </c>
      <c r="C131" s="4">
        <v>0</v>
      </c>
      <c r="D131">
        <v>0</v>
      </c>
      <c r="E131" t="s">
        <v>212</v>
      </c>
      <c r="F131" t="s">
        <v>215</v>
      </c>
    </row>
    <row r="132" spans="1:6" x14ac:dyDescent="0.3">
      <c r="A132">
        <v>129</v>
      </c>
      <c r="B132" t="s">
        <v>584</v>
      </c>
      <c r="C132" s="4">
        <v>0</v>
      </c>
      <c r="D132">
        <v>0</v>
      </c>
      <c r="E132" t="s">
        <v>212</v>
      </c>
      <c r="F132" t="s">
        <v>215</v>
      </c>
    </row>
    <row r="133" spans="1:6" x14ac:dyDescent="0.3">
      <c r="A133">
        <v>130</v>
      </c>
      <c r="B133" t="s">
        <v>584</v>
      </c>
      <c r="C133" s="4">
        <v>0</v>
      </c>
      <c r="D133">
        <v>0</v>
      </c>
      <c r="E133" t="s">
        <v>212</v>
      </c>
      <c r="F133" t="s">
        <v>215</v>
      </c>
    </row>
    <row r="134" spans="1:6" x14ac:dyDescent="0.3">
      <c r="A134">
        <v>131</v>
      </c>
      <c r="B134" t="s">
        <v>584</v>
      </c>
      <c r="C134" s="4">
        <v>0</v>
      </c>
      <c r="D134">
        <v>0</v>
      </c>
      <c r="E134" t="s">
        <v>212</v>
      </c>
      <c r="F134" t="s">
        <v>215</v>
      </c>
    </row>
    <row r="135" spans="1:6" x14ac:dyDescent="0.3">
      <c r="A135">
        <v>132</v>
      </c>
      <c r="B135" t="s">
        <v>584</v>
      </c>
      <c r="C135" s="4">
        <v>0</v>
      </c>
      <c r="D135">
        <v>0</v>
      </c>
      <c r="E135" t="s">
        <v>212</v>
      </c>
      <c r="F135" t="s">
        <v>215</v>
      </c>
    </row>
    <row r="136" spans="1:6" x14ac:dyDescent="0.3">
      <c r="A136">
        <v>133</v>
      </c>
      <c r="B136" t="s">
        <v>584</v>
      </c>
      <c r="C136" s="4">
        <v>0</v>
      </c>
      <c r="D136">
        <v>0</v>
      </c>
      <c r="E136" t="s">
        <v>212</v>
      </c>
      <c r="F136" t="s">
        <v>215</v>
      </c>
    </row>
    <row r="137" spans="1:6" x14ac:dyDescent="0.3">
      <c r="A137">
        <v>134</v>
      </c>
      <c r="B137" t="s">
        <v>584</v>
      </c>
      <c r="C137" s="4">
        <v>0</v>
      </c>
      <c r="D137">
        <v>0</v>
      </c>
      <c r="E137" t="s">
        <v>212</v>
      </c>
      <c r="F137" t="s">
        <v>215</v>
      </c>
    </row>
    <row r="138" spans="1:6" x14ac:dyDescent="0.3">
      <c r="A138">
        <v>135</v>
      </c>
      <c r="B138" t="s">
        <v>584</v>
      </c>
      <c r="C138" s="4">
        <v>0</v>
      </c>
      <c r="D138">
        <v>0</v>
      </c>
      <c r="E138" t="s">
        <v>212</v>
      </c>
      <c r="F138" t="s">
        <v>215</v>
      </c>
    </row>
    <row r="139" spans="1:6" x14ac:dyDescent="0.3">
      <c r="A139">
        <v>136</v>
      </c>
      <c r="B139" t="s">
        <v>584</v>
      </c>
      <c r="C139" s="4">
        <v>0</v>
      </c>
      <c r="D139">
        <v>0</v>
      </c>
      <c r="E139" t="s">
        <v>212</v>
      </c>
      <c r="F139" t="s">
        <v>215</v>
      </c>
    </row>
    <row r="140" spans="1:6" x14ac:dyDescent="0.3">
      <c r="A140">
        <v>137</v>
      </c>
      <c r="B140" t="s">
        <v>584</v>
      </c>
      <c r="C140" s="4">
        <v>0</v>
      </c>
      <c r="D140">
        <v>0</v>
      </c>
      <c r="E140" t="s">
        <v>212</v>
      </c>
      <c r="F140" t="s">
        <v>215</v>
      </c>
    </row>
    <row r="141" spans="1:6" x14ac:dyDescent="0.3">
      <c r="A141">
        <v>138</v>
      </c>
      <c r="B141" t="s">
        <v>584</v>
      </c>
      <c r="C141" s="4">
        <v>0</v>
      </c>
      <c r="D141">
        <v>0</v>
      </c>
      <c r="E141" t="s">
        <v>212</v>
      </c>
      <c r="F141" t="s">
        <v>215</v>
      </c>
    </row>
    <row r="142" spans="1:6" x14ac:dyDescent="0.3">
      <c r="A142">
        <v>139</v>
      </c>
      <c r="B142" t="s">
        <v>584</v>
      </c>
      <c r="C142" s="4">
        <v>0</v>
      </c>
      <c r="D142">
        <v>0</v>
      </c>
      <c r="E142" t="s">
        <v>212</v>
      </c>
      <c r="F142" t="s">
        <v>215</v>
      </c>
    </row>
    <row r="143" spans="1:6" x14ac:dyDescent="0.3">
      <c r="A143">
        <v>140</v>
      </c>
      <c r="B143" t="s">
        <v>584</v>
      </c>
      <c r="C143" s="4">
        <v>0</v>
      </c>
      <c r="D143">
        <v>0</v>
      </c>
      <c r="E143" t="s">
        <v>212</v>
      </c>
      <c r="F143" t="s">
        <v>215</v>
      </c>
    </row>
    <row r="144" spans="1:6" x14ac:dyDescent="0.3">
      <c r="A144">
        <v>141</v>
      </c>
      <c r="B144" t="s">
        <v>584</v>
      </c>
      <c r="C144" s="4">
        <v>0</v>
      </c>
      <c r="D144">
        <v>0</v>
      </c>
      <c r="E144" t="s">
        <v>212</v>
      </c>
      <c r="F144" t="s">
        <v>215</v>
      </c>
    </row>
    <row r="145" spans="1:6" x14ac:dyDescent="0.3">
      <c r="A145">
        <v>142</v>
      </c>
      <c r="B145" t="s">
        <v>584</v>
      </c>
      <c r="C145" s="4">
        <v>0</v>
      </c>
      <c r="D145">
        <v>0</v>
      </c>
      <c r="E145" t="s">
        <v>212</v>
      </c>
      <c r="F145" t="s">
        <v>215</v>
      </c>
    </row>
    <row r="146" spans="1:6" x14ac:dyDescent="0.3">
      <c r="A146">
        <v>143</v>
      </c>
      <c r="B146" t="s">
        <v>584</v>
      </c>
      <c r="C146" s="4">
        <v>0</v>
      </c>
      <c r="D146">
        <v>0</v>
      </c>
      <c r="E146" t="s">
        <v>212</v>
      </c>
      <c r="F146" t="s">
        <v>215</v>
      </c>
    </row>
    <row r="147" spans="1:6" x14ac:dyDescent="0.3">
      <c r="A147">
        <v>144</v>
      </c>
      <c r="B147" t="s">
        <v>584</v>
      </c>
      <c r="C147" s="4">
        <v>0</v>
      </c>
      <c r="D147">
        <v>0</v>
      </c>
      <c r="E147" t="s">
        <v>212</v>
      </c>
      <c r="F147" t="s">
        <v>215</v>
      </c>
    </row>
    <row r="148" spans="1:6" x14ac:dyDescent="0.3">
      <c r="A148">
        <v>145</v>
      </c>
      <c r="B148" t="s">
        <v>584</v>
      </c>
      <c r="C148" s="4">
        <v>0</v>
      </c>
      <c r="D148">
        <v>0</v>
      </c>
      <c r="E148" t="s">
        <v>212</v>
      </c>
      <c r="F148" t="s">
        <v>215</v>
      </c>
    </row>
    <row r="149" spans="1:6" x14ac:dyDescent="0.3">
      <c r="A149">
        <v>146</v>
      </c>
      <c r="B149" t="s">
        <v>584</v>
      </c>
      <c r="C149" s="4">
        <v>0</v>
      </c>
      <c r="D149">
        <v>0</v>
      </c>
      <c r="E149" t="s">
        <v>212</v>
      </c>
      <c r="F149" t="s">
        <v>215</v>
      </c>
    </row>
    <row r="150" spans="1:6" x14ac:dyDescent="0.3">
      <c r="A150">
        <v>147</v>
      </c>
      <c r="B150" t="s">
        <v>584</v>
      </c>
      <c r="C150" s="4">
        <v>0</v>
      </c>
      <c r="D150">
        <v>0</v>
      </c>
      <c r="E150" t="s">
        <v>212</v>
      </c>
      <c r="F150" t="s">
        <v>215</v>
      </c>
    </row>
    <row r="151" spans="1:6" x14ac:dyDescent="0.3">
      <c r="A151">
        <v>148</v>
      </c>
      <c r="B151" t="s">
        <v>584</v>
      </c>
      <c r="C151" s="4">
        <v>0</v>
      </c>
      <c r="D151">
        <v>0</v>
      </c>
      <c r="E151" t="s">
        <v>212</v>
      </c>
      <c r="F151" t="s">
        <v>215</v>
      </c>
    </row>
    <row r="152" spans="1:6" x14ac:dyDescent="0.3">
      <c r="A152">
        <v>149</v>
      </c>
      <c r="B152" t="s">
        <v>584</v>
      </c>
      <c r="C152" s="4">
        <v>0</v>
      </c>
      <c r="D152">
        <v>0</v>
      </c>
      <c r="E152" t="s">
        <v>212</v>
      </c>
      <c r="F152" t="s">
        <v>215</v>
      </c>
    </row>
    <row r="153" spans="1:6" x14ac:dyDescent="0.3">
      <c r="A153">
        <v>150</v>
      </c>
      <c r="B153" t="s">
        <v>584</v>
      </c>
      <c r="C153" s="4">
        <v>0</v>
      </c>
      <c r="D153">
        <v>0</v>
      </c>
      <c r="E153" t="s">
        <v>212</v>
      </c>
      <c r="F153" t="s">
        <v>215</v>
      </c>
    </row>
    <row r="154" spans="1:6" x14ac:dyDescent="0.3">
      <c r="A154">
        <v>151</v>
      </c>
      <c r="B154" t="s">
        <v>584</v>
      </c>
      <c r="C154" s="4">
        <v>0</v>
      </c>
      <c r="D154">
        <v>0</v>
      </c>
      <c r="E154" t="s">
        <v>212</v>
      </c>
      <c r="F154" t="s">
        <v>215</v>
      </c>
    </row>
    <row r="155" spans="1:6" x14ac:dyDescent="0.3">
      <c r="A155">
        <v>152</v>
      </c>
      <c r="B155" t="s">
        <v>584</v>
      </c>
      <c r="C155" s="4">
        <v>0</v>
      </c>
      <c r="D155">
        <v>0</v>
      </c>
      <c r="E155" t="s">
        <v>212</v>
      </c>
      <c r="F155" t="s">
        <v>215</v>
      </c>
    </row>
    <row r="156" spans="1:6" x14ac:dyDescent="0.3">
      <c r="A156">
        <v>153</v>
      </c>
      <c r="B156" t="s">
        <v>584</v>
      </c>
      <c r="C156" s="4">
        <v>0</v>
      </c>
      <c r="D156">
        <v>0</v>
      </c>
      <c r="E156" t="s">
        <v>212</v>
      </c>
      <c r="F15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row r="30" spans="1:6" x14ac:dyDescent="0.3">
      <c r="A30">
        <v>27</v>
      </c>
      <c r="B30" t="s">
        <v>221</v>
      </c>
      <c r="C30">
        <v>0</v>
      </c>
      <c r="D30">
        <v>0</v>
      </c>
      <c r="E30" t="s">
        <v>212</v>
      </c>
      <c r="F30" t="s">
        <v>215</v>
      </c>
    </row>
    <row r="31" spans="1:6" x14ac:dyDescent="0.3">
      <c r="A31">
        <v>28</v>
      </c>
      <c r="B31" t="s">
        <v>221</v>
      </c>
      <c r="C31">
        <v>0</v>
      </c>
      <c r="D31">
        <v>0</v>
      </c>
      <c r="E31" t="s">
        <v>212</v>
      </c>
      <c r="F31" t="s">
        <v>215</v>
      </c>
    </row>
    <row r="32" spans="1:6" x14ac:dyDescent="0.3">
      <c r="A32">
        <v>29</v>
      </c>
      <c r="B32" t="s">
        <v>221</v>
      </c>
      <c r="C32">
        <v>0</v>
      </c>
      <c r="D32">
        <v>0</v>
      </c>
      <c r="E32" t="s">
        <v>212</v>
      </c>
      <c r="F32" t="s">
        <v>215</v>
      </c>
    </row>
    <row r="33" spans="1:6" x14ac:dyDescent="0.3">
      <c r="A33">
        <v>30</v>
      </c>
      <c r="B33" t="s">
        <v>221</v>
      </c>
      <c r="C33">
        <v>0</v>
      </c>
      <c r="D33">
        <v>0</v>
      </c>
      <c r="E33" t="s">
        <v>212</v>
      </c>
      <c r="F33" t="s">
        <v>215</v>
      </c>
    </row>
    <row r="34" spans="1:6" x14ac:dyDescent="0.3">
      <c r="A34">
        <v>31</v>
      </c>
      <c r="B34" t="s">
        <v>221</v>
      </c>
      <c r="C34">
        <v>0</v>
      </c>
      <c r="D34">
        <v>0</v>
      </c>
      <c r="E34" t="s">
        <v>212</v>
      </c>
      <c r="F34" t="s">
        <v>215</v>
      </c>
    </row>
    <row r="35" spans="1:6" x14ac:dyDescent="0.3">
      <c r="A35">
        <v>32</v>
      </c>
      <c r="B35" t="s">
        <v>221</v>
      </c>
      <c r="C35">
        <v>0</v>
      </c>
      <c r="D35">
        <v>0</v>
      </c>
      <c r="E35" t="s">
        <v>212</v>
      </c>
      <c r="F35" t="s">
        <v>215</v>
      </c>
    </row>
    <row r="36" spans="1:6" x14ac:dyDescent="0.3">
      <c r="A36">
        <v>33</v>
      </c>
      <c r="B36" t="s">
        <v>221</v>
      </c>
      <c r="C36">
        <v>0</v>
      </c>
      <c r="D36">
        <v>0</v>
      </c>
      <c r="E36" t="s">
        <v>212</v>
      </c>
      <c r="F36" t="s">
        <v>215</v>
      </c>
    </row>
    <row r="37" spans="1:6" x14ac:dyDescent="0.3">
      <c r="A37">
        <v>34</v>
      </c>
      <c r="B37" t="s">
        <v>221</v>
      </c>
      <c r="C37">
        <v>0</v>
      </c>
      <c r="D37">
        <v>0</v>
      </c>
      <c r="E37" t="s">
        <v>212</v>
      </c>
      <c r="F37" t="s">
        <v>215</v>
      </c>
    </row>
    <row r="38" spans="1:6" x14ac:dyDescent="0.3">
      <c r="A38">
        <v>35</v>
      </c>
      <c r="B38" t="s">
        <v>221</v>
      </c>
      <c r="C38">
        <v>0</v>
      </c>
      <c r="D38">
        <v>0</v>
      </c>
      <c r="E38" t="s">
        <v>212</v>
      </c>
      <c r="F38" t="s">
        <v>215</v>
      </c>
    </row>
    <row r="39" spans="1:6" x14ac:dyDescent="0.3">
      <c r="A39">
        <v>36</v>
      </c>
      <c r="B39" t="s">
        <v>221</v>
      </c>
      <c r="C39">
        <v>0</v>
      </c>
      <c r="D39">
        <v>0</v>
      </c>
      <c r="E39" t="s">
        <v>212</v>
      </c>
      <c r="F39" t="s">
        <v>215</v>
      </c>
    </row>
    <row r="40" spans="1:6" x14ac:dyDescent="0.3">
      <c r="A40">
        <v>37</v>
      </c>
      <c r="B40" t="s">
        <v>221</v>
      </c>
      <c r="C40">
        <v>0</v>
      </c>
      <c r="D40">
        <v>0</v>
      </c>
      <c r="E40" t="s">
        <v>212</v>
      </c>
      <c r="F40" t="s">
        <v>215</v>
      </c>
    </row>
    <row r="41" spans="1:6" x14ac:dyDescent="0.3">
      <c r="A41">
        <v>38</v>
      </c>
      <c r="B41" t="s">
        <v>221</v>
      </c>
      <c r="C41">
        <v>0</v>
      </c>
      <c r="D41">
        <v>0</v>
      </c>
      <c r="E41" t="s">
        <v>212</v>
      </c>
      <c r="F41" t="s">
        <v>215</v>
      </c>
    </row>
    <row r="42" spans="1:6" x14ac:dyDescent="0.3">
      <c r="A42">
        <v>39</v>
      </c>
      <c r="B42" t="s">
        <v>221</v>
      </c>
      <c r="C42">
        <v>0</v>
      </c>
      <c r="D42">
        <v>0</v>
      </c>
      <c r="E42" t="s">
        <v>212</v>
      </c>
      <c r="F42" t="s">
        <v>215</v>
      </c>
    </row>
    <row r="43" spans="1:6" x14ac:dyDescent="0.3">
      <c r="A43">
        <v>40</v>
      </c>
      <c r="B43" t="s">
        <v>221</v>
      </c>
      <c r="C43">
        <v>4779.6000000000004</v>
      </c>
      <c r="D43">
        <v>0</v>
      </c>
      <c r="E43" t="s">
        <v>212</v>
      </c>
      <c r="F43" t="s">
        <v>215</v>
      </c>
    </row>
    <row r="44" spans="1:6" x14ac:dyDescent="0.3">
      <c r="A44">
        <v>41</v>
      </c>
      <c r="B44" t="s">
        <v>221</v>
      </c>
      <c r="C44">
        <v>0</v>
      </c>
      <c r="D44">
        <v>0</v>
      </c>
      <c r="E44" t="s">
        <v>212</v>
      </c>
      <c r="F44" t="s">
        <v>215</v>
      </c>
    </row>
    <row r="45" spans="1:6" x14ac:dyDescent="0.3">
      <c r="A45">
        <v>42</v>
      </c>
      <c r="B45" t="s">
        <v>221</v>
      </c>
      <c r="C45">
        <v>0</v>
      </c>
      <c r="D45">
        <v>0</v>
      </c>
      <c r="E45" t="s">
        <v>212</v>
      </c>
      <c r="F45" t="s">
        <v>215</v>
      </c>
    </row>
    <row r="46" spans="1:6" x14ac:dyDescent="0.3">
      <c r="A46">
        <v>43</v>
      </c>
      <c r="B46" t="s">
        <v>221</v>
      </c>
      <c r="C46">
        <v>0</v>
      </c>
      <c r="D46">
        <v>0</v>
      </c>
      <c r="E46" t="s">
        <v>212</v>
      </c>
      <c r="F46" t="s">
        <v>215</v>
      </c>
    </row>
    <row r="47" spans="1:6" x14ac:dyDescent="0.3">
      <c r="A47">
        <v>44</v>
      </c>
      <c r="B47" t="s">
        <v>221</v>
      </c>
      <c r="C47">
        <v>0</v>
      </c>
      <c r="D47">
        <v>0</v>
      </c>
      <c r="E47" t="s">
        <v>212</v>
      </c>
      <c r="F47" t="s">
        <v>215</v>
      </c>
    </row>
    <row r="48" spans="1:6" x14ac:dyDescent="0.3">
      <c r="A48">
        <v>45</v>
      </c>
      <c r="B48" t="s">
        <v>221</v>
      </c>
      <c r="C48">
        <v>0</v>
      </c>
      <c r="D48">
        <v>0</v>
      </c>
      <c r="E48" t="s">
        <v>212</v>
      </c>
      <c r="F48" t="s">
        <v>215</v>
      </c>
    </row>
    <row r="49" spans="1:6" x14ac:dyDescent="0.3">
      <c r="A49">
        <v>46</v>
      </c>
      <c r="B49" t="s">
        <v>221</v>
      </c>
      <c r="C49">
        <v>0</v>
      </c>
      <c r="D49">
        <v>0</v>
      </c>
      <c r="E49" t="s">
        <v>212</v>
      </c>
      <c r="F49" t="s">
        <v>215</v>
      </c>
    </row>
    <row r="50" spans="1:6" x14ac:dyDescent="0.3">
      <c r="A50">
        <v>47</v>
      </c>
      <c r="B50" t="s">
        <v>221</v>
      </c>
      <c r="C50">
        <v>0</v>
      </c>
      <c r="D50">
        <v>0</v>
      </c>
      <c r="E50" t="s">
        <v>212</v>
      </c>
      <c r="F50" t="s">
        <v>215</v>
      </c>
    </row>
    <row r="51" spans="1:6" x14ac:dyDescent="0.3">
      <c r="A51">
        <v>48</v>
      </c>
      <c r="B51" t="s">
        <v>221</v>
      </c>
      <c r="C51">
        <v>0</v>
      </c>
      <c r="D51">
        <v>0</v>
      </c>
      <c r="E51" t="s">
        <v>212</v>
      </c>
      <c r="F51" t="s">
        <v>215</v>
      </c>
    </row>
    <row r="52" spans="1:6" x14ac:dyDescent="0.3">
      <c r="A52">
        <v>49</v>
      </c>
      <c r="B52" t="s">
        <v>221</v>
      </c>
      <c r="C52">
        <v>0</v>
      </c>
      <c r="D52">
        <v>0</v>
      </c>
      <c r="E52" t="s">
        <v>212</v>
      </c>
      <c r="F52" t="s">
        <v>215</v>
      </c>
    </row>
    <row r="53" spans="1:6" x14ac:dyDescent="0.3">
      <c r="A53">
        <v>50</v>
      </c>
      <c r="B53" t="s">
        <v>221</v>
      </c>
      <c r="C53">
        <v>0</v>
      </c>
      <c r="D53">
        <v>0</v>
      </c>
      <c r="E53" t="s">
        <v>212</v>
      </c>
      <c r="F53" t="s">
        <v>215</v>
      </c>
    </row>
    <row r="54" spans="1:6" x14ac:dyDescent="0.3">
      <c r="A54">
        <v>51</v>
      </c>
      <c r="B54" t="s">
        <v>221</v>
      </c>
      <c r="C54">
        <v>0</v>
      </c>
      <c r="D54">
        <v>0</v>
      </c>
      <c r="E54" t="s">
        <v>212</v>
      </c>
      <c r="F54" t="s">
        <v>215</v>
      </c>
    </row>
    <row r="55" spans="1:6" x14ac:dyDescent="0.3">
      <c r="A55">
        <v>52</v>
      </c>
      <c r="B55" t="s">
        <v>221</v>
      </c>
      <c r="C55">
        <v>0</v>
      </c>
      <c r="D55">
        <v>0</v>
      </c>
      <c r="E55" t="s">
        <v>212</v>
      </c>
      <c r="F55" t="s">
        <v>215</v>
      </c>
    </row>
    <row r="56" spans="1:6" x14ac:dyDescent="0.3">
      <c r="A56">
        <v>53</v>
      </c>
      <c r="B56" t="s">
        <v>221</v>
      </c>
      <c r="C56">
        <v>0</v>
      </c>
      <c r="D56">
        <v>0</v>
      </c>
      <c r="E56" t="s">
        <v>212</v>
      </c>
      <c r="F56" t="s">
        <v>215</v>
      </c>
    </row>
    <row r="57" spans="1:6" x14ac:dyDescent="0.3">
      <c r="A57">
        <v>54</v>
      </c>
      <c r="B57" t="s">
        <v>221</v>
      </c>
      <c r="C57">
        <v>0</v>
      </c>
      <c r="D57">
        <v>0</v>
      </c>
      <c r="E57" t="s">
        <v>212</v>
      </c>
      <c r="F57" t="s">
        <v>215</v>
      </c>
    </row>
    <row r="58" spans="1:6" x14ac:dyDescent="0.3">
      <c r="A58">
        <v>55</v>
      </c>
      <c r="B58" t="s">
        <v>221</v>
      </c>
      <c r="C58">
        <v>0</v>
      </c>
      <c r="D58">
        <v>0</v>
      </c>
      <c r="E58" t="s">
        <v>212</v>
      </c>
      <c r="F58" t="s">
        <v>215</v>
      </c>
    </row>
    <row r="59" spans="1:6" x14ac:dyDescent="0.3">
      <c r="A59">
        <v>56</v>
      </c>
      <c r="B59" t="s">
        <v>221</v>
      </c>
      <c r="C59">
        <v>0</v>
      </c>
      <c r="D59">
        <v>0</v>
      </c>
      <c r="E59" t="s">
        <v>212</v>
      </c>
      <c r="F59" t="s">
        <v>215</v>
      </c>
    </row>
    <row r="60" spans="1:6" x14ac:dyDescent="0.3">
      <c r="A60">
        <v>57</v>
      </c>
      <c r="B60" t="s">
        <v>221</v>
      </c>
      <c r="C60">
        <v>4537.2</v>
      </c>
      <c r="D60">
        <v>0</v>
      </c>
      <c r="E60" t="s">
        <v>212</v>
      </c>
      <c r="F60" t="s">
        <v>215</v>
      </c>
    </row>
    <row r="61" spans="1:6" x14ac:dyDescent="0.3">
      <c r="A61">
        <v>58</v>
      </c>
      <c r="B61" t="s">
        <v>221</v>
      </c>
      <c r="C61">
        <v>0</v>
      </c>
      <c r="D61">
        <v>0</v>
      </c>
      <c r="E61" t="s">
        <v>212</v>
      </c>
      <c r="F61" t="s">
        <v>215</v>
      </c>
    </row>
    <row r="62" spans="1:6" x14ac:dyDescent="0.3">
      <c r="A62">
        <v>59</v>
      </c>
      <c r="B62" t="s">
        <v>221</v>
      </c>
      <c r="C62">
        <v>0</v>
      </c>
      <c r="D62">
        <v>0</v>
      </c>
      <c r="E62" t="s">
        <v>212</v>
      </c>
      <c r="F62" t="s">
        <v>215</v>
      </c>
    </row>
    <row r="63" spans="1:6" x14ac:dyDescent="0.3">
      <c r="A63">
        <v>60</v>
      </c>
      <c r="B63" t="s">
        <v>221</v>
      </c>
      <c r="C63">
        <v>0</v>
      </c>
      <c r="D63">
        <v>0</v>
      </c>
      <c r="E63" t="s">
        <v>212</v>
      </c>
      <c r="F63" t="s">
        <v>215</v>
      </c>
    </row>
    <row r="64" spans="1:6" x14ac:dyDescent="0.3">
      <c r="A64">
        <v>61</v>
      </c>
      <c r="B64" t="s">
        <v>221</v>
      </c>
      <c r="C64">
        <v>0</v>
      </c>
      <c r="D64">
        <v>0</v>
      </c>
      <c r="E64" t="s">
        <v>212</v>
      </c>
      <c r="F64" t="s">
        <v>215</v>
      </c>
    </row>
    <row r="65" spans="1:6" x14ac:dyDescent="0.3">
      <c r="A65">
        <v>62</v>
      </c>
      <c r="B65" t="s">
        <v>221</v>
      </c>
      <c r="C65">
        <v>0</v>
      </c>
      <c r="D65">
        <v>0</v>
      </c>
      <c r="E65" t="s">
        <v>212</v>
      </c>
      <c r="F65" t="s">
        <v>215</v>
      </c>
    </row>
    <row r="66" spans="1:6" x14ac:dyDescent="0.3">
      <c r="A66">
        <v>63</v>
      </c>
      <c r="B66" t="s">
        <v>221</v>
      </c>
      <c r="C66">
        <v>0</v>
      </c>
      <c r="D66">
        <v>0</v>
      </c>
      <c r="E66" t="s">
        <v>212</v>
      </c>
      <c r="F66" t="s">
        <v>215</v>
      </c>
    </row>
    <row r="67" spans="1:6" x14ac:dyDescent="0.3">
      <c r="A67">
        <v>64</v>
      </c>
      <c r="B67" t="s">
        <v>221</v>
      </c>
      <c r="C67">
        <v>0</v>
      </c>
      <c r="D67">
        <v>0</v>
      </c>
      <c r="E67" t="s">
        <v>212</v>
      </c>
      <c r="F67" t="s">
        <v>215</v>
      </c>
    </row>
    <row r="68" spans="1:6" x14ac:dyDescent="0.3">
      <c r="A68">
        <v>65</v>
      </c>
      <c r="B68" t="s">
        <v>221</v>
      </c>
      <c r="C68">
        <v>0</v>
      </c>
      <c r="D68">
        <v>0</v>
      </c>
      <c r="E68" t="s">
        <v>212</v>
      </c>
      <c r="F68" t="s">
        <v>215</v>
      </c>
    </row>
    <row r="69" spans="1:6" x14ac:dyDescent="0.3">
      <c r="A69">
        <v>66</v>
      </c>
      <c r="B69" t="s">
        <v>221</v>
      </c>
      <c r="C69">
        <v>0</v>
      </c>
      <c r="D69">
        <v>0</v>
      </c>
      <c r="E69" t="s">
        <v>212</v>
      </c>
      <c r="F69" t="s">
        <v>215</v>
      </c>
    </row>
    <row r="70" spans="1:6" x14ac:dyDescent="0.3">
      <c r="A70">
        <v>67</v>
      </c>
      <c r="B70" t="s">
        <v>221</v>
      </c>
      <c r="C70">
        <v>0</v>
      </c>
      <c r="D70">
        <v>0</v>
      </c>
      <c r="E70" t="s">
        <v>212</v>
      </c>
      <c r="F70" t="s">
        <v>215</v>
      </c>
    </row>
    <row r="71" spans="1:6" x14ac:dyDescent="0.3">
      <c r="A71">
        <v>68</v>
      </c>
      <c r="B71" t="s">
        <v>221</v>
      </c>
      <c r="C71">
        <v>0</v>
      </c>
      <c r="D71">
        <v>0</v>
      </c>
      <c r="E71" t="s">
        <v>212</v>
      </c>
      <c r="F71" t="s">
        <v>215</v>
      </c>
    </row>
    <row r="72" spans="1:6" x14ac:dyDescent="0.3">
      <c r="A72">
        <v>69</v>
      </c>
      <c r="B72" t="s">
        <v>221</v>
      </c>
      <c r="C72">
        <v>0</v>
      </c>
      <c r="D72">
        <v>0</v>
      </c>
      <c r="E72" t="s">
        <v>212</v>
      </c>
      <c r="F72" t="s">
        <v>215</v>
      </c>
    </row>
    <row r="73" spans="1:6" x14ac:dyDescent="0.3">
      <c r="A73">
        <v>70</v>
      </c>
      <c r="B73" t="s">
        <v>221</v>
      </c>
      <c r="C73">
        <v>0</v>
      </c>
      <c r="D73">
        <v>0</v>
      </c>
      <c r="E73" t="s">
        <v>212</v>
      </c>
      <c r="F73" t="s">
        <v>215</v>
      </c>
    </row>
    <row r="74" spans="1:6" x14ac:dyDescent="0.3">
      <c r="A74">
        <v>71</v>
      </c>
      <c r="B74" t="s">
        <v>221</v>
      </c>
      <c r="C74">
        <v>0</v>
      </c>
      <c r="D74">
        <v>0</v>
      </c>
      <c r="E74" t="s">
        <v>212</v>
      </c>
      <c r="F74" t="s">
        <v>215</v>
      </c>
    </row>
    <row r="75" spans="1:6" x14ac:dyDescent="0.3">
      <c r="A75">
        <v>72</v>
      </c>
      <c r="B75" t="s">
        <v>221</v>
      </c>
      <c r="C75">
        <v>0</v>
      </c>
      <c r="D75">
        <v>0</v>
      </c>
      <c r="E75" t="s">
        <v>212</v>
      </c>
      <c r="F75" t="s">
        <v>215</v>
      </c>
    </row>
    <row r="76" spans="1:6" x14ac:dyDescent="0.3">
      <c r="A76">
        <v>73</v>
      </c>
      <c r="B76" t="s">
        <v>221</v>
      </c>
      <c r="C76">
        <v>0</v>
      </c>
      <c r="D76">
        <v>0</v>
      </c>
      <c r="E76" t="s">
        <v>212</v>
      </c>
      <c r="F76" t="s">
        <v>215</v>
      </c>
    </row>
    <row r="77" spans="1:6" x14ac:dyDescent="0.3">
      <c r="A77">
        <v>74</v>
      </c>
      <c r="B77" t="s">
        <v>221</v>
      </c>
      <c r="C77">
        <v>0</v>
      </c>
      <c r="D77">
        <v>0</v>
      </c>
      <c r="E77" t="s">
        <v>212</v>
      </c>
      <c r="F77" t="s">
        <v>215</v>
      </c>
    </row>
    <row r="78" spans="1:6" x14ac:dyDescent="0.3">
      <c r="A78">
        <v>75</v>
      </c>
      <c r="B78" t="s">
        <v>221</v>
      </c>
      <c r="C78">
        <v>0</v>
      </c>
      <c r="D78">
        <v>0</v>
      </c>
      <c r="E78" t="s">
        <v>212</v>
      </c>
      <c r="F78" t="s">
        <v>215</v>
      </c>
    </row>
    <row r="79" spans="1:6" x14ac:dyDescent="0.3">
      <c r="A79">
        <v>76</v>
      </c>
      <c r="B79" t="s">
        <v>221</v>
      </c>
      <c r="C79">
        <v>0</v>
      </c>
      <c r="D79">
        <v>0</v>
      </c>
      <c r="E79" t="s">
        <v>212</v>
      </c>
      <c r="F79" t="s">
        <v>215</v>
      </c>
    </row>
    <row r="80" spans="1:6" x14ac:dyDescent="0.3">
      <c r="A80">
        <v>77</v>
      </c>
      <c r="B80" t="s">
        <v>221</v>
      </c>
      <c r="C80">
        <v>0</v>
      </c>
      <c r="D80">
        <v>0</v>
      </c>
      <c r="E80" t="s">
        <v>212</v>
      </c>
      <c r="F80" t="s">
        <v>215</v>
      </c>
    </row>
    <row r="81" spans="1:6" x14ac:dyDescent="0.3">
      <c r="A81">
        <v>78</v>
      </c>
      <c r="B81" t="s">
        <v>221</v>
      </c>
      <c r="C81">
        <v>0</v>
      </c>
      <c r="D81">
        <v>0</v>
      </c>
      <c r="E81" t="s">
        <v>212</v>
      </c>
      <c r="F81" t="s">
        <v>215</v>
      </c>
    </row>
    <row r="82" spans="1:6" x14ac:dyDescent="0.3">
      <c r="A82">
        <v>79</v>
      </c>
      <c r="B82" t="s">
        <v>221</v>
      </c>
      <c r="C82">
        <v>0</v>
      </c>
      <c r="D82">
        <v>0</v>
      </c>
      <c r="E82" t="s">
        <v>212</v>
      </c>
      <c r="F82" t="s">
        <v>215</v>
      </c>
    </row>
    <row r="83" spans="1:6" x14ac:dyDescent="0.3">
      <c r="A83">
        <v>80</v>
      </c>
      <c r="B83" t="s">
        <v>221</v>
      </c>
      <c r="C83">
        <v>0</v>
      </c>
      <c r="D83">
        <v>0</v>
      </c>
      <c r="E83" t="s">
        <v>212</v>
      </c>
      <c r="F83" t="s">
        <v>215</v>
      </c>
    </row>
    <row r="84" spans="1:6" x14ac:dyDescent="0.3">
      <c r="A84">
        <v>81</v>
      </c>
      <c r="B84" t="s">
        <v>221</v>
      </c>
      <c r="C84">
        <v>0</v>
      </c>
      <c r="D84">
        <v>0</v>
      </c>
      <c r="E84" t="s">
        <v>212</v>
      </c>
      <c r="F84" t="s">
        <v>215</v>
      </c>
    </row>
    <row r="85" spans="1:6" x14ac:dyDescent="0.3">
      <c r="A85">
        <v>82</v>
      </c>
      <c r="B85" t="s">
        <v>221</v>
      </c>
      <c r="C85">
        <v>0</v>
      </c>
      <c r="D85">
        <v>0</v>
      </c>
      <c r="E85" t="s">
        <v>212</v>
      </c>
      <c r="F85" t="s">
        <v>215</v>
      </c>
    </row>
    <row r="86" spans="1:6" x14ac:dyDescent="0.3">
      <c r="A86">
        <v>83</v>
      </c>
      <c r="B86" t="s">
        <v>221</v>
      </c>
      <c r="C86">
        <v>0</v>
      </c>
      <c r="D86">
        <v>0</v>
      </c>
      <c r="E86" t="s">
        <v>212</v>
      </c>
      <c r="F86" t="s">
        <v>215</v>
      </c>
    </row>
    <row r="87" spans="1:6" x14ac:dyDescent="0.3">
      <c r="A87">
        <v>84</v>
      </c>
      <c r="B87" t="s">
        <v>221</v>
      </c>
      <c r="C87">
        <v>0</v>
      </c>
      <c r="D87">
        <v>0</v>
      </c>
      <c r="E87" t="s">
        <v>212</v>
      </c>
      <c r="F87" t="s">
        <v>215</v>
      </c>
    </row>
    <row r="88" spans="1:6" x14ac:dyDescent="0.3">
      <c r="A88">
        <v>85</v>
      </c>
      <c r="B88" t="s">
        <v>221</v>
      </c>
      <c r="C88">
        <v>0</v>
      </c>
      <c r="D88">
        <v>0</v>
      </c>
      <c r="E88" t="s">
        <v>212</v>
      </c>
      <c r="F88" t="s">
        <v>215</v>
      </c>
    </row>
    <row r="89" spans="1:6" x14ac:dyDescent="0.3">
      <c r="A89">
        <v>86</v>
      </c>
      <c r="B89" t="s">
        <v>221</v>
      </c>
      <c r="C89">
        <v>0</v>
      </c>
      <c r="D89">
        <v>0</v>
      </c>
      <c r="E89" t="s">
        <v>212</v>
      </c>
      <c r="F89" t="s">
        <v>215</v>
      </c>
    </row>
    <row r="90" spans="1:6" x14ac:dyDescent="0.3">
      <c r="A90">
        <v>87</v>
      </c>
      <c r="B90" t="s">
        <v>221</v>
      </c>
      <c r="C90">
        <v>0</v>
      </c>
      <c r="D90">
        <v>0</v>
      </c>
      <c r="E90" t="s">
        <v>212</v>
      </c>
      <c r="F90" t="s">
        <v>215</v>
      </c>
    </row>
    <row r="91" spans="1:6" x14ac:dyDescent="0.3">
      <c r="A91">
        <v>88</v>
      </c>
      <c r="B91" t="s">
        <v>221</v>
      </c>
      <c r="C91">
        <v>0</v>
      </c>
      <c r="D91">
        <v>0</v>
      </c>
      <c r="E91" t="s">
        <v>212</v>
      </c>
      <c r="F91" t="s">
        <v>215</v>
      </c>
    </row>
    <row r="92" spans="1:6" x14ac:dyDescent="0.3">
      <c r="A92">
        <v>89</v>
      </c>
      <c r="B92" t="s">
        <v>221</v>
      </c>
      <c r="C92">
        <v>0</v>
      </c>
      <c r="D92">
        <v>0</v>
      </c>
      <c r="E92" t="s">
        <v>212</v>
      </c>
      <c r="F92" t="s">
        <v>215</v>
      </c>
    </row>
    <row r="93" spans="1:6" x14ac:dyDescent="0.3">
      <c r="A93">
        <v>90</v>
      </c>
      <c r="B93" t="s">
        <v>221</v>
      </c>
      <c r="C93">
        <v>0</v>
      </c>
      <c r="D93">
        <v>0</v>
      </c>
      <c r="E93" t="s">
        <v>212</v>
      </c>
      <c r="F93" t="s">
        <v>215</v>
      </c>
    </row>
    <row r="94" spans="1:6" x14ac:dyDescent="0.3">
      <c r="A94">
        <v>91</v>
      </c>
      <c r="B94" t="s">
        <v>221</v>
      </c>
      <c r="C94">
        <v>0</v>
      </c>
      <c r="D94">
        <v>0</v>
      </c>
      <c r="E94" t="s">
        <v>212</v>
      </c>
      <c r="F94" t="s">
        <v>215</v>
      </c>
    </row>
    <row r="95" spans="1:6" x14ac:dyDescent="0.3">
      <c r="A95">
        <v>92</v>
      </c>
      <c r="B95" t="s">
        <v>221</v>
      </c>
      <c r="C95">
        <v>0</v>
      </c>
      <c r="D95">
        <v>0</v>
      </c>
      <c r="E95" t="s">
        <v>212</v>
      </c>
      <c r="F95" t="s">
        <v>215</v>
      </c>
    </row>
    <row r="96" spans="1:6" x14ac:dyDescent="0.3">
      <c r="A96">
        <v>93</v>
      </c>
      <c r="B96" t="s">
        <v>221</v>
      </c>
      <c r="C96">
        <v>0</v>
      </c>
      <c r="D96">
        <v>0</v>
      </c>
      <c r="E96" t="s">
        <v>212</v>
      </c>
      <c r="F96" t="s">
        <v>215</v>
      </c>
    </row>
    <row r="97" spans="1:6" x14ac:dyDescent="0.3">
      <c r="A97">
        <v>94</v>
      </c>
      <c r="B97" t="s">
        <v>221</v>
      </c>
      <c r="C97">
        <v>0</v>
      </c>
      <c r="D97">
        <v>0</v>
      </c>
      <c r="E97" t="s">
        <v>212</v>
      </c>
      <c r="F97" t="s">
        <v>215</v>
      </c>
    </row>
    <row r="98" spans="1:6" x14ac:dyDescent="0.3">
      <c r="A98">
        <v>95</v>
      </c>
      <c r="B98" t="s">
        <v>221</v>
      </c>
      <c r="C98">
        <v>0</v>
      </c>
      <c r="D98">
        <v>0</v>
      </c>
      <c r="E98" t="s">
        <v>212</v>
      </c>
      <c r="F98" t="s">
        <v>215</v>
      </c>
    </row>
    <row r="99" spans="1:6" x14ac:dyDescent="0.3">
      <c r="A99">
        <v>96</v>
      </c>
      <c r="B99" t="s">
        <v>221</v>
      </c>
      <c r="C99">
        <v>0</v>
      </c>
      <c r="D99">
        <v>0</v>
      </c>
      <c r="E99" t="s">
        <v>212</v>
      </c>
      <c r="F99" t="s">
        <v>215</v>
      </c>
    </row>
    <row r="100" spans="1:6" x14ac:dyDescent="0.3">
      <c r="A100">
        <v>97</v>
      </c>
      <c r="B100" t="s">
        <v>221</v>
      </c>
      <c r="C100">
        <v>0</v>
      </c>
      <c r="D100">
        <v>0</v>
      </c>
      <c r="E100" t="s">
        <v>212</v>
      </c>
      <c r="F100" t="s">
        <v>215</v>
      </c>
    </row>
    <row r="101" spans="1:6" x14ac:dyDescent="0.3">
      <c r="A101">
        <v>98</v>
      </c>
      <c r="B101" t="s">
        <v>221</v>
      </c>
      <c r="C101">
        <v>0</v>
      </c>
      <c r="D101">
        <v>0</v>
      </c>
      <c r="E101" t="s">
        <v>212</v>
      </c>
      <c r="F101" t="s">
        <v>215</v>
      </c>
    </row>
    <row r="102" spans="1:6" x14ac:dyDescent="0.3">
      <c r="A102">
        <v>99</v>
      </c>
      <c r="B102" t="s">
        <v>221</v>
      </c>
      <c r="C102">
        <v>0</v>
      </c>
      <c r="D102">
        <v>0</v>
      </c>
      <c r="E102" t="s">
        <v>212</v>
      </c>
      <c r="F102" t="s">
        <v>215</v>
      </c>
    </row>
    <row r="103" spans="1:6" x14ac:dyDescent="0.3">
      <c r="A103">
        <v>100</v>
      </c>
      <c r="B103" t="s">
        <v>221</v>
      </c>
      <c r="C103">
        <v>0</v>
      </c>
      <c r="D103">
        <v>0</v>
      </c>
      <c r="E103" t="s">
        <v>212</v>
      </c>
      <c r="F103" t="s">
        <v>215</v>
      </c>
    </row>
    <row r="104" spans="1:6" x14ac:dyDescent="0.3">
      <c r="A104">
        <v>101</v>
      </c>
      <c r="B104" t="s">
        <v>221</v>
      </c>
      <c r="C104">
        <v>0</v>
      </c>
      <c r="D104">
        <v>0</v>
      </c>
      <c r="E104" t="s">
        <v>212</v>
      </c>
      <c r="F104" t="s">
        <v>215</v>
      </c>
    </row>
    <row r="105" spans="1:6" x14ac:dyDescent="0.3">
      <c r="A105">
        <v>102</v>
      </c>
      <c r="B105" t="s">
        <v>221</v>
      </c>
      <c r="C105">
        <v>0</v>
      </c>
      <c r="D105">
        <v>0</v>
      </c>
      <c r="E105" t="s">
        <v>212</v>
      </c>
      <c r="F105" t="s">
        <v>215</v>
      </c>
    </row>
    <row r="106" spans="1:6" x14ac:dyDescent="0.3">
      <c r="A106">
        <v>103</v>
      </c>
      <c r="B106" t="s">
        <v>221</v>
      </c>
      <c r="C106">
        <v>0</v>
      </c>
      <c r="D106">
        <v>0</v>
      </c>
      <c r="E106" t="s">
        <v>212</v>
      </c>
      <c r="F106" t="s">
        <v>215</v>
      </c>
    </row>
    <row r="107" spans="1:6" x14ac:dyDescent="0.3">
      <c r="A107">
        <v>104</v>
      </c>
      <c r="B107" t="s">
        <v>221</v>
      </c>
      <c r="C107">
        <v>3970.8</v>
      </c>
      <c r="D107">
        <v>0</v>
      </c>
      <c r="E107" t="s">
        <v>212</v>
      </c>
      <c r="F107" t="s">
        <v>215</v>
      </c>
    </row>
    <row r="108" spans="1:6" x14ac:dyDescent="0.3">
      <c r="A108">
        <v>105</v>
      </c>
      <c r="B108" t="s">
        <v>221</v>
      </c>
      <c r="C108">
        <v>0</v>
      </c>
      <c r="D108">
        <v>0</v>
      </c>
      <c r="E108" t="s">
        <v>212</v>
      </c>
      <c r="F108" t="s">
        <v>215</v>
      </c>
    </row>
    <row r="109" spans="1:6" x14ac:dyDescent="0.3">
      <c r="A109">
        <v>106</v>
      </c>
      <c r="B109" t="s">
        <v>221</v>
      </c>
      <c r="C109">
        <v>0</v>
      </c>
      <c r="D109">
        <v>0</v>
      </c>
      <c r="E109" t="s">
        <v>212</v>
      </c>
      <c r="F109" t="s">
        <v>215</v>
      </c>
    </row>
    <row r="110" spans="1:6" x14ac:dyDescent="0.3">
      <c r="A110">
        <v>107</v>
      </c>
      <c r="B110" t="s">
        <v>221</v>
      </c>
      <c r="C110">
        <v>0</v>
      </c>
      <c r="D110">
        <v>0</v>
      </c>
      <c r="E110" t="s">
        <v>212</v>
      </c>
      <c r="F110" t="s">
        <v>215</v>
      </c>
    </row>
    <row r="111" spans="1:6" x14ac:dyDescent="0.3">
      <c r="A111">
        <v>108</v>
      </c>
      <c r="B111" t="s">
        <v>221</v>
      </c>
      <c r="C111">
        <v>0</v>
      </c>
      <c r="D111">
        <v>0</v>
      </c>
      <c r="E111" t="s">
        <v>212</v>
      </c>
      <c r="F111" t="s">
        <v>215</v>
      </c>
    </row>
    <row r="112" spans="1:6" x14ac:dyDescent="0.3">
      <c r="A112">
        <v>109</v>
      </c>
      <c r="B112" t="s">
        <v>221</v>
      </c>
      <c r="C112">
        <v>0</v>
      </c>
      <c r="D112">
        <v>0</v>
      </c>
      <c r="E112" t="s">
        <v>212</v>
      </c>
      <c r="F112" t="s">
        <v>215</v>
      </c>
    </row>
    <row r="113" spans="1:6" x14ac:dyDescent="0.3">
      <c r="A113">
        <v>110</v>
      </c>
      <c r="B113" t="s">
        <v>221</v>
      </c>
      <c r="C113">
        <v>0</v>
      </c>
      <c r="D113">
        <v>0</v>
      </c>
      <c r="E113" t="s">
        <v>212</v>
      </c>
      <c r="F113" t="s">
        <v>215</v>
      </c>
    </row>
    <row r="114" spans="1:6" x14ac:dyDescent="0.3">
      <c r="A114">
        <v>111</v>
      </c>
      <c r="B114" t="s">
        <v>221</v>
      </c>
      <c r="C114">
        <v>0</v>
      </c>
      <c r="D114">
        <v>0</v>
      </c>
      <c r="E114" t="s">
        <v>212</v>
      </c>
      <c r="F114" t="s">
        <v>215</v>
      </c>
    </row>
    <row r="115" spans="1:6" x14ac:dyDescent="0.3">
      <c r="A115">
        <v>112</v>
      </c>
      <c r="B115" t="s">
        <v>221</v>
      </c>
      <c r="C115">
        <v>0</v>
      </c>
      <c r="D115">
        <v>0</v>
      </c>
      <c r="E115" t="s">
        <v>212</v>
      </c>
      <c r="F115" t="s">
        <v>215</v>
      </c>
    </row>
    <row r="116" spans="1:6" x14ac:dyDescent="0.3">
      <c r="A116">
        <v>113</v>
      </c>
      <c r="B116" t="s">
        <v>221</v>
      </c>
      <c r="C116">
        <v>3359.6</v>
      </c>
      <c r="D116">
        <v>0</v>
      </c>
      <c r="E116" t="s">
        <v>212</v>
      </c>
      <c r="F116" t="s">
        <v>215</v>
      </c>
    </row>
    <row r="117" spans="1:6" x14ac:dyDescent="0.3">
      <c r="A117">
        <v>114</v>
      </c>
      <c r="B117" t="s">
        <v>221</v>
      </c>
      <c r="C117">
        <v>0</v>
      </c>
      <c r="D117">
        <v>0</v>
      </c>
      <c r="E117" t="s">
        <v>212</v>
      </c>
      <c r="F117" t="s">
        <v>215</v>
      </c>
    </row>
    <row r="118" spans="1:6" x14ac:dyDescent="0.3">
      <c r="A118">
        <v>115</v>
      </c>
      <c r="B118" t="s">
        <v>584</v>
      </c>
      <c r="C118">
        <v>0</v>
      </c>
      <c r="D118">
        <v>0</v>
      </c>
      <c r="E118" t="s">
        <v>212</v>
      </c>
      <c r="F118" t="s">
        <v>215</v>
      </c>
    </row>
    <row r="119" spans="1:6" x14ac:dyDescent="0.3">
      <c r="A119">
        <v>116</v>
      </c>
      <c r="B119" t="s">
        <v>584</v>
      </c>
      <c r="C119">
        <v>0</v>
      </c>
      <c r="D119">
        <v>0</v>
      </c>
      <c r="E119" t="s">
        <v>212</v>
      </c>
      <c r="F119" t="s">
        <v>215</v>
      </c>
    </row>
    <row r="120" spans="1:6" x14ac:dyDescent="0.3">
      <c r="A120">
        <v>117</v>
      </c>
      <c r="B120" t="s">
        <v>584</v>
      </c>
      <c r="C120">
        <v>0</v>
      </c>
      <c r="D120">
        <v>0</v>
      </c>
      <c r="E120" t="s">
        <v>212</v>
      </c>
      <c r="F120" t="s">
        <v>215</v>
      </c>
    </row>
    <row r="121" spans="1:6" x14ac:dyDescent="0.3">
      <c r="A121">
        <v>118</v>
      </c>
      <c r="B121" t="s">
        <v>584</v>
      </c>
      <c r="C121">
        <v>0</v>
      </c>
      <c r="D121">
        <v>0</v>
      </c>
      <c r="E121" t="s">
        <v>212</v>
      </c>
      <c r="F121" t="s">
        <v>215</v>
      </c>
    </row>
    <row r="122" spans="1:6" x14ac:dyDescent="0.3">
      <c r="A122">
        <v>119</v>
      </c>
      <c r="B122" t="s">
        <v>584</v>
      </c>
      <c r="C122">
        <v>0</v>
      </c>
      <c r="D122">
        <v>0</v>
      </c>
      <c r="E122" t="s">
        <v>212</v>
      </c>
      <c r="F122" t="s">
        <v>215</v>
      </c>
    </row>
    <row r="123" spans="1:6" x14ac:dyDescent="0.3">
      <c r="A123">
        <v>120</v>
      </c>
      <c r="B123" t="s">
        <v>584</v>
      </c>
      <c r="C123">
        <v>0</v>
      </c>
      <c r="D123">
        <v>0</v>
      </c>
      <c r="E123" t="s">
        <v>212</v>
      </c>
      <c r="F123" t="s">
        <v>215</v>
      </c>
    </row>
    <row r="124" spans="1:6" x14ac:dyDescent="0.3">
      <c r="A124">
        <v>121</v>
      </c>
      <c r="B124" t="s">
        <v>584</v>
      </c>
      <c r="C124">
        <v>0</v>
      </c>
      <c r="D124">
        <v>0</v>
      </c>
      <c r="E124" t="s">
        <v>212</v>
      </c>
      <c r="F124" t="s">
        <v>215</v>
      </c>
    </row>
    <row r="125" spans="1:6" x14ac:dyDescent="0.3">
      <c r="A125">
        <v>122</v>
      </c>
      <c r="B125" t="s">
        <v>584</v>
      </c>
      <c r="C125">
        <v>0</v>
      </c>
      <c r="D125">
        <v>0</v>
      </c>
      <c r="E125" t="s">
        <v>212</v>
      </c>
      <c r="F125" t="s">
        <v>215</v>
      </c>
    </row>
    <row r="126" spans="1:6" x14ac:dyDescent="0.3">
      <c r="A126">
        <v>123</v>
      </c>
      <c r="B126" t="s">
        <v>584</v>
      </c>
      <c r="C126">
        <v>0</v>
      </c>
      <c r="D126">
        <v>0</v>
      </c>
      <c r="E126" t="s">
        <v>212</v>
      </c>
      <c r="F126" t="s">
        <v>215</v>
      </c>
    </row>
    <row r="127" spans="1:6" x14ac:dyDescent="0.3">
      <c r="A127">
        <v>124</v>
      </c>
      <c r="B127" t="s">
        <v>584</v>
      </c>
      <c r="C127">
        <v>0</v>
      </c>
      <c r="D127">
        <v>0</v>
      </c>
      <c r="E127" t="s">
        <v>212</v>
      </c>
      <c r="F127" t="s">
        <v>215</v>
      </c>
    </row>
    <row r="128" spans="1:6" x14ac:dyDescent="0.3">
      <c r="A128">
        <v>125</v>
      </c>
      <c r="B128" t="s">
        <v>584</v>
      </c>
      <c r="C128">
        <v>0</v>
      </c>
      <c r="D128">
        <v>0</v>
      </c>
      <c r="E128" t="s">
        <v>212</v>
      </c>
      <c r="F128" t="s">
        <v>215</v>
      </c>
    </row>
    <row r="129" spans="1:6" x14ac:dyDescent="0.3">
      <c r="A129">
        <v>126</v>
      </c>
      <c r="B129" t="s">
        <v>584</v>
      </c>
      <c r="C129">
        <v>0</v>
      </c>
      <c r="D129">
        <v>0</v>
      </c>
      <c r="E129" t="s">
        <v>212</v>
      </c>
      <c r="F129" t="s">
        <v>215</v>
      </c>
    </row>
    <row r="130" spans="1:6" x14ac:dyDescent="0.3">
      <c r="A130">
        <v>127</v>
      </c>
      <c r="B130" t="s">
        <v>584</v>
      </c>
      <c r="C130">
        <v>0</v>
      </c>
      <c r="D130">
        <v>0</v>
      </c>
      <c r="E130" t="s">
        <v>212</v>
      </c>
      <c r="F130" t="s">
        <v>215</v>
      </c>
    </row>
    <row r="131" spans="1:6" x14ac:dyDescent="0.3">
      <c r="A131">
        <v>128</v>
      </c>
      <c r="B131" t="s">
        <v>584</v>
      </c>
      <c r="C131">
        <v>0</v>
      </c>
      <c r="D131">
        <v>0</v>
      </c>
      <c r="E131" t="s">
        <v>212</v>
      </c>
      <c r="F131" t="s">
        <v>215</v>
      </c>
    </row>
    <row r="132" spans="1:6" x14ac:dyDescent="0.3">
      <c r="A132">
        <v>129</v>
      </c>
      <c r="B132" t="s">
        <v>584</v>
      </c>
      <c r="C132">
        <v>0</v>
      </c>
      <c r="D132">
        <v>0</v>
      </c>
      <c r="E132" t="s">
        <v>212</v>
      </c>
      <c r="F132" t="s">
        <v>215</v>
      </c>
    </row>
    <row r="133" spans="1:6" x14ac:dyDescent="0.3">
      <c r="A133">
        <v>130</v>
      </c>
      <c r="B133" t="s">
        <v>584</v>
      </c>
      <c r="C133">
        <v>0</v>
      </c>
      <c r="D133">
        <v>0</v>
      </c>
      <c r="E133" t="s">
        <v>212</v>
      </c>
      <c r="F133" t="s">
        <v>215</v>
      </c>
    </row>
    <row r="134" spans="1:6" x14ac:dyDescent="0.3">
      <c r="A134">
        <v>131</v>
      </c>
      <c r="B134" t="s">
        <v>584</v>
      </c>
      <c r="C134">
        <v>0</v>
      </c>
      <c r="D134">
        <v>0</v>
      </c>
      <c r="E134" t="s">
        <v>212</v>
      </c>
      <c r="F134" t="s">
        <v>215</v>
      </c>
    </row>
    <row r="135" spans="1:6" x14ac:dyDescent="0.3">
      <c r="A135">
        <v>132</v>
      </c>
      <c r="B135" t="s">
        <v>584</v>
      </c>
      <c r="C135">
        <v>0</v>
      </c>
      <c r="D135">
        <v>0</v>
      </c>
      <c r="E135" t="s">
        <v>212</v>
      </c>
      <c r="F135" t="s">
        <v>215</v>
      </c>
    </row>
    <row r="136" spans="1:6" x14ac:dyDescent="0.3">
      <c r="A136">
        <v>133</v>
      </c>
      <c r="B136" t="s">
        <v>584</v>
      </c>
      <c r="C136">
        <v>0</v>
      </c>
      <c r="D136">
        <v>0</v>
      </c>
      <c r="E136" t="s">
        <v>212</v>
      </c>
      <c r="F136" t="s">
        <v>215</v>
      </c>
    </row>
    <row r="137" spans="1:6" x14ac:dyDescent="0.3">
      <c r="A137">
        <v>134</v>
      </c>
      <c r="B137" t="s">
        <v>584</v>
      </c>
      <c r="C137">
        <v>0</v>
      </c>
      <c r="D137">
        <v>0</v>
      </c>
      <c r="E137" t="s">
        <v>212</v>
      </c>
      <c r="F137" t="s">
        <v>215</v>
      </c>
    </row>
    <row r="138" spans="1:6" x14ac:dyDescent="0.3">
      <c r="A138">
        <v>135</v>
      </c>
      <c r="B138" t="s">
        <v>584</v>
      </c>
      <c r="C138">
        <v>0</v>
      </c>
      <c r="D138">
        <v>0</v>
      </c>
      <c r="E138" t="s">
        <v>212</v>
      </c>
      <c r="F138" t="s">
        <v>215</v>
      </c>
    </row>
    <row r="139" spans="1:6" x14ac:dyDescent="0.3">
      <c r="A139">
        <v>136</v>
      </c>
      <c r="B139" t="s">
        <v>584</v>
      </c>
      <c r="C139">
        <v>0</v>
      </c>
      <c r="D139">
        <v>0</v>
      </c>
      <c r="E139" t="s">
        <v>212</v>
      </c>
      <c r="F139" t="s">
        <v>215</v>
      </c>
    </row>
    <row r="140" spans="1:6" x14ac:dyDescent="0.3">
      <c r="A140">
        <v>137</v>
      </c>
      <c r="B140" t="s">
        <v>584</v>
      </c>
      <c r="C140">
        <v>0</v>
      </c>
      <c r="D140">
        <v>0</v>
      </c>
      <c r="E140" t="s">
        <v>212</v>
      </c>
      <c r="F140" t="s">
        <v>215</v>
      </c>
    </row>
    <row r="141" spans="1:6" x14ac:dyDescent="0.3">
      <c r="A141">
        <v>138</v>
      </c>
      <c r="B141" t="s">
        <v>584</v>
      </c>
      <c r="C141">
        <v>0</v>
      </c>
      <c r="D141">
        <v>0</v>
      </c>
      <c r="E141" t="s">
        <v>212</v>
      </c>
      <c r="F141" t="s">
        <v>215</v>
      </c>
    </row>
    <row r="142" spans="1:6" x14ac:dyDescent="0.3">
      <c r="A142">
        <v>139</v>
      </c>
      <c r="B142" t="s">
        <v>584</v>
      </c>
      <c r="C142">
        <v>0</v>
      </c>
      <c r="D142">
        <v>0</v>
      </c>
      <c r="E142" t="s">
        <v>212</v>
      </c>
      <c r="F142" t="s">
        <v>215</v>
      </c>
    </row>
    <row r="143" spans="1:6" x14ac:dyDescent="0.3">
      <c r="A143">
        <v>140</v>
      </c>
      <c r="B143" t="s">
        <v>584</v>
      </c>
      <c r="C143">
        <v>0</v>
      </c>
      <c r="D143">
        <v>0</v>
      </c>
      <c r="E143" t="s">
        <v>212</v>
      </c>
      <c r="F143" t="s">
        <v>215</v>
      </c>
    </row>
    <row r="144" spans="1:6" x14ac:dyDescent="0.3">
      <c r="A144">
        <v>141</v>
      </c>
      <c r="B144" t="s">
        <v>584</v>
      </c>
      <c r="C144">
        <v>0</v>
      </c>
      <c r="D144">
        <v>0</v>
      </c>
      <c r="E144" t="s">
        <v>212</v>
      </c>
      <c r="F144" t="s">
        <v>215</v>
      </c>
    </row>
    <row r="145" spans="1:6" x14ac:dyDescent="0.3">
      <c r="A145">
        <v>142</v>
      </c>
      <c r="B145" t="s">
        <v>584</v>
      </c>
      <c r="C145">
        <v>0</v>
      </c>
      <c r="D145">
        <v>0</v>
      </c>
      <c r="E145" t="s">
        <v>212</v>
      </c>
      <c r="F145" t="s">
        <v>215</v>
      </c>
    </row>
    <row r="146" spans="1:6" x14ac:dyDescent="0.3">
      <c r="A146">
        <v>143</v>
      </c>
      <c r="B146" t="s">
        <v>584</v>
      </c>
      <c r="C146">
        <v>0</v>
      </c>
      <c r="D146">
        <v>0</v>
      </c>
      <c r="E146" t="s">
        <v>212</v>
      </c>
      <c r="F146" t="s">
        <v>215</v>
      </c>
    </row>
    <row r="147" spans="1:6" x14ac:dyDescent="0.3">
      <c r="A147">
        <v>144</v>
      </c>
      <c r="B147" t="s">
        <v>584</v>
      </c>
      <c r="C147">
        <v>0</v>
      </c>
      <c r="D147">
        <v>0</v>
      </c>
      <c r="E147" t="s">
        <v>212</v>
      </c>
      <c r="F147" t="s">
        <v>215</v>
      </c>
    </row>
    <row r="148" spans="1:6" x14ac:dyDescent="0.3">
      <c r="A148">
        <v>145</v>
      </c>
      <c r="B148" t="s">
        <v>584</v>
      </c>
      <c r="C148">
        <v>0</v>
      </c>
      <c r="D148">
        <v>0</v>
      </c>
      <c r="E148" t="s">
        <v>212</v>
      </c>
      <c r="F148" t="s">
        <v>215</v>
      </c>
    </row>
    <row r="149" spans="1:6" x14ac:dyDescent="0.3">
      <c r="A149">
        <v>146</v>
      </c>
      <c r="B149" t="s">
        <v>584</v>
      </c>
      <c r="C149">
        <v>0</v>
      </c>
      <c r="D149">
        <v>0</v>
      </c>
      <c r="E149" t="s">
        <v>212</v>
      </c>
      <c r="F149" t="s">
        <v>215</v>
      </c>
    </row>
    <row r="150" spans="1:6" x14ac:dyDescent="0.3">
      <c r="A150">
        <v>147</v>
      </c>
      <c r="B150" t="s">
        <v>584</v>
      </c>
      <c r="C150">
        <v>0</v>
      </c>
      <c r="D150">
        <v>0</v>
      </c>
      <c r="E150" t="s">
        <v>212</v>
      </c>
      <c r="F150" t="s">
        <v>215</v>
      </c>
    </row>
    <row r="151" spans="1:6" x14ac:dyDescent="0.3">
      <c r="A151">
        <v>148</v>
      </c>
      <c r="B151" t="s">
        <v>584</v>
      </c>
      <c r="C151">
        <v>0</v>
      </c>
      <c r="D151">
        <v>0</v>
      </c>
      <c r="E151" t="s">
        <v>212</v>
      </c>
      <c r="F151" t="s">
        <v>215</v>
      </c>
    </row>
    <row r="152" spans="1:6" x14ac:dyDescent="0.3">
      <c r="A152">
        <v>149</v>
      </c>
      <c r="B152" t="s">
        <v>584</v>
      </c>
      <c r="C152">
        <v>0</v>
      </c>
      <c r="D152">
        <v>0</v>
      </c>
      <c r="E152" t="s">
        <v>212</v>
      </c>
      <c r="F152" t="s">
        <v>215</v>
      </c>
    </row>
    <row r="153" spans="1:6" x14ac:dyDescent="0.3">
      <c r="A153">
        <v>150</v>
      </c>
      <c r="B153" t="s">
        <v>584</v>
      </c>
      <c r="C153">
        <v>0</v>
      </c>
      <c r="D153">
        <v>0</v>
      </c>
      <c r="E153" t="s">
        <v>212</v>
      </c>
      <c r="F153" t="s">
        <v>215</v>
      </c>
    </row>
    <row r="154" spans="1:6" x14ac:dyDescent="0.3">
      <c r="A154">
        <v>151</v>
      </c>
      <c r="B154" t="s">
        <v>584</v>
      </c>
      <c r="C154">
        <v>0</v>
      </c>
      <c r="D154">
        <v>0</v>
      </c>
      <c r="E154" t="s">
        <v>212</v>
      </c>
      <c r="F154" t="s">
        <v>215</v>
      </c>
    </row>
    <row r="155" spans="1:6" x14ac:dyDescent="0.3">
      <c r="A155">
        <v>152</v>
      </c>
      <c r="B155" t="s">
        <v>584</v>
      </c>
      <c r="C155">
        <v>0</v>
      </c>
      <c r="D155">
        <v>0</v>
      </c>
      <c r="E155" t="s">
        <v>212</v>
      </c>
      <c r="F155" t="s">
        <v>215</v>
      </c>
    </row>
    <row r="156" spans="1:6" x14ac:dyDescent="0.3">
      <c r="A156">
        <v>153</v>
      </c>
      <c r="B156" t="s">
        <v>584</v>
      </c>
      <c r="C156">
        <v>0</v>
      </c>
      <c r="D156">
        <v>0</v>
      </c>
      <c r="E156" t="s">
        <v>212</v>
      </c>
      <c r="F15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584</v>
      </c>
      <c r="C118" s="4">
        <v>0</v>
      </c>
      <c r="D118">
        <v>0</v>
      </c>
      <c r="E118" t="s">
        <v>212</v>
      </c>
      <c r="F118" t="s">
        <v>215</v>
      </c>
    </row>
    <row r="119" spans="1:6" x14ac:dyDescent="0.3">
      <c r="A119">
        <v>116</v>
      </c>
      <c r="B119" t="s">
        <v>584</v>
      </c>
      <c r="C119" s="4">
        <v>0</v>
      </c>
      <c r="D119">
        <v>0</v>
      </c>
      <c r="E119" t="s">
        <v>212</v>
      </c>
      <c r="F119" t="s">
        <v>215</v>
      </c>
    </row>
    <row r="120" spans="1:6" x14ac:dyDescent="0.3">
      <c r="A120">
        <v>117</v>
      </c>
      <c r="B120" t="s">
        <v>584</v>
      </c>
      <c r="C120" s="4">
        <v>0</v>
      </c>
      <c r="D120">
        <v>0</v>
      </c>
      <c r="E120" t="s">
        <v>212</v>
      </c>
      <c r="F120" t="s">
        <v>215</v>
      </c>
    </row>
    <row r="121" spans="1:6" x14ac:dyDescent="0.3">
      <c r="A121">
        <v>118</v>
      </c>
      <c r="B121" t="s">
        <v>584</v>
      </c>
      <c r="C121" s="4">
        <v>0</v>
      </c>
      <c r="D121">
        <v>0</v>
      </c>
      <c r="E121" t="s">
        <v>212</v>
      </c>
      <c r="F121" t="s">
        <v>215</v>
      </c>
    </row>
    <row r="122" spans="1:6" x14ac:dyDescent="0.3">
      <c r="A122">
        <v>119</v>
      </c>
      <c r="B122" t="s">
        <v>584</v>
      </c>
      <c r="C122" s="4">
        <v>0</v>
      </c>
      <c r="D122">
        <v>0</v>
      </c>
      <c r="E122" t="s">
        <v>212</v>
      </c>
      <c r="F122" t="s">
        <v>215</v>
      </c>
    </row>
    <row r="123" spans="1:6" x14ac:dyDescent="0.3">
      <c r="A123">
        <v>120</v>
      </c>
      <c r="B123" t="s">
        <v>584</v>
      </c>
      <c r="C123" s="4">
        <v>0</v>
      </c>
      <c r="D123">
        <v>0</v>
      </c>
      <c r="E123" t="s">
        <v>212</v>
      </c>
      <c r="F123" t="s">
        <v>215</v>
      </c>
    </row>
    <row r="124" spans="1:6" x14ac:dyDescent="0.3">
      <c r="A124">
        <v>121</v>
      </c>
      <c r="B124" t="s">
        <v>584</v>
      </c>
      <c r="C124" s="4">
        <v>0</v>
      </c>
      <c r="D124">
        <v>0</v>
      </c>
      <c r="E124" t="s">
        <v>212</v>
      </c>
      <c r="F124" t="s">
        <v>215</v>
      </c>
    </row>
    <row r="125" spans="1:6" x14ac:dyDescent="0.3">
      <c r="A125">
        <v>122</v>
      </c>
      <c r="B125" t="s">
        <v>584</v>
      </c>
      <c r="C125" s="4">
        <v>0</v>
      </c>
      <c r="D125">
        <v>0</v>
      </c>
      <c r="E125" t="s">
        <v>212</v>
      </c>
      <c r="F125" t="s">
        <v>215</v>
      </c>
    </row>
    <row r="126" spans="1:6" x14ac:dyDescent="0.3">
      <c r="A126">
        <v>123</v>
      </c>
      <c r="B126" t="s">
        <v>584</v>
      </c>
      <c r="C126" s="4">
        <v>0</v>
      </c>
      <c r="D126">
        <v>0</v>
      </c>
      <c r="E126" t="s">
        <v>212</v>
      </c>
      <c r="F126" t="s">
        <v>215</v>
      </c>
    </row>
    <row r="127" spans="1:6" x14ac:dyDescent="0.3">
      <c r="A127">
        <v>124</v>
      </c>
      <c r="B127" t="s">
        <v>584</v>
      </c>
      <c r="C127" s="4">
        <v>0</v>
      </c>
      <c r="D127">
        <v>0</v>
      </c>
      <c r="E127" t="s">
        <v>212</v>
      </c>
      <c r="F127" t="s">
        <v>215</v>
      </c>
    </row>
    <row r="128" spans="1:6" x14ac:dyDescent="0.3">
      <c r="A128">
        <v>125</v>
      </c>
      <c r="B128" t="s">
        <v>584</v>
      </c>
      <c r="C128" s="4">
        <v>0</v>
      </c>
      <c r="D128">
        <v>0</v>
      </c>
      <c r="E128" t="s">
        <v>212</v>
      </c>
      <c r="F128" t="s">
        <v>215</v>
      </c>
    </row>
    <row r="129" spans="1:6" x14ac:dyDescent="0.3">
      <c r="A129">
        <v>126</v>
      </c>
      <c r="B129" t="s">
        <v>584</v>
      </c>
      <c r="C129" s="4">
        <v>0</v>
      </c>
      <c r="D129">
        <v>0</v>
      </c>
      <c r="E129" t="s">
        <v>212</v>
      </c>
      <c r="F129" t="s">
        <v>215</v>
      </c>
    </row>
    <row r="130" spans="1:6" x14ac:dyDescent="0.3">
      <c r="A130">
        <v>127</v>
      </c>
      <c r="B130" t="s">
        <v>584</v>
      </c>
      <c r="C130" s="4">
        <v>0</v>
      </c>
      <c r="D130">
        <v>0</v>
      </c>
      <c r="E130" t="s">
        <v>212</v>
      </c>
      <c r="F130" t="s">
        <v>215</v>
      </c>
    </row>
    <row r="131" spans="1:6" x14ac:dyDescent="0.3">
      <c r="A131">
        <v>128</v>
      </c>
      <c r="B131" t="s">
        <v>584</v>
      </c>
      <c r="C131" s="4">
        <v>0</v>
      </c>
      <c r="D131">
        <v>0</v>
      </c>
      <c r="E131" t="s">
        <v>212</v>
      </c>
      <c r="F131" t="s">
        <v>215</v>
      </c>
    </row>
    <row r="132" spans="1:6" x14ac:dyDescent="0.3">
      <c r="A132">
        <v>129</v>
      </c>
      <c r="B132" t="s">
        <v>584</v>
      </c>
      <c r="C132" s="4">
        <v>0</v>
      </c>
      <c r="D132">
        <v>0</v>
      </c>
      <c r="E132" t="s">
        <v>212</v>
      </c>
      <c r="F132" t="s">
        <v>215</v>
      </c>
    </row>
    <row r="133" spans="1:6" x14ac:dyDescent="0.3">
      <c r="A133">
        <v>130</v>
      </c>
      <c r="B133" t="s">
        <v>584</v>
      </c>
      <c r="C133" s="4">
        <v>0</v>
      </c>
      <c r="D133">
        <v>0</v>
      </c>
      <c r="E133" t="s">
        <v>212</v>
      </c>
      <c r="F133" t="s">
        <v>215</v>
      </c>
    </row>
    <row r="134" spans="1:6" x14ac:dyDescent="0.3">
      <c r="A134">
        <v>131</v>
      </c>
      <c r="B134" t="s">
        <v>584</v>
      </c>
      <c r="C134" s="4">
        <v>0</v>
      </c>
      <c r="D134">
        <v>0</v>
      </c>
      <c r="E134" t="s">
        <v>212</v>
      </c>
      <c r="F134" t="s">
        <v>215</v>
      </c>
    </row>
    <row r="135" spans="1:6" x14ac:dyDescent="0.3">
      <c r="A135">
        <v>132</v>
      </c>
      <c r="B135" t="s">
        <v>584</v>
      </c>
      <c r="C135" s="4">
        <v>0</v>
      </c>
      <c r="D135">
        <v>0</v>
      </c>
      <c r="E135" t="s">
        <v>212</v>
      </c>
      <c r="F135" t="s">
        <v>215</v>
      </c>
    </row>
    <row r="136" spans="1:6" x14ac:dyDescent="0.3">
      <c r="A136">
        <v>133</v>
      </c>
      <c r="B136" t="s">
        <v>584</v>
      </c>
      <c r="C136" s="4">
        <v>0</v>
      </c>
      <c r="D136">
        <v>0</v>
      </c>
      <c r="E136" t="s">
        <v>212</v>
      </c>
      <c r="F136" t="s">
        <v>215</v>
      </c>
    </row>
    <row r="137" spans="1:6" x14ac:dyDescent="0.3">
      <c r="A137">
        <v>134</v>
      </c>
      <c r="B137" t="s">
        <v>584</v>
      </c>
      <c r="C137" s="4">
        <v>0</v>
      </c>
      <c r="D137">
        <v>0</v>
      </c>
      <c r="E137" t="s">
        <v>212</v>
      </c>
      <c r="F137" t="s">
        <v>215</v>
      </c>
    </row>
    <row r="138" spans="1:6" x14ac:dyDescent="0.3">
      <c r="A138">
        <v>135</v>
      </c>
      <c r="B138" t="s">
        <v>584</v>
      </c>
      <c r="C138" s="4">
        <v>0</v>
      </c>
      <c r="D138">
        <v>0</v>
      </c>
      <c r="E138" t="s">
        <v>212</v>
      </c>
      <c r="F138" t="s">
        <v>215</v>
      </c>
    </row>
    <row r="139" spans="1:6" x14ac:dyDescent="0.3">
      <c r="A139">
        <v>136</v>
      </c>
      <c r="B139" t="s">
        <v>584</v>
      </c>
      <c r="C139" s="4">
        <v>0</v>
      </c>
      <c r="D139">
        <v>0</v>
      </c>
      <c r="E139" t="s">
        <v>212</v>
      </c>
      <c r="F139" t="s">
        <v>215</v>
      </c>
    </row>
    <row r="140" spans="1:6" x14ac:dyDescent="0.3">
      <c r="A140">
        <v>137</v>
      </c>
      <c r="B140" t="s">
        <v>584</v>
      </c>
      <c r="C140" s="4">
        <v>0</v>
      </c>
      <c r="D140">
        <v>0</v>
      </c>
      <c r="E140" t="s">
        <v>212</v>
      </c>
      <c r="F140" t="s">
        <v>215</v>
      </c>
    </row>
    <row r="141" spans="1:6" x14ac:dyDescent="0.3">
      <c r="A141">
        <v>138</v>
      </c>
      <c r="B141" t="s">
        <v>584</v>
      </c>
      <c r="C141" s="4">
        <v>0</v>
      </c>
      <c r="D141">
        <v>0</v>
      </c>
      <c r="E141" t="s">
        <v>212</v>
      </c>
      <c r="F141" t="s">
        <v>215</v>
      </c>
    </row>
    <row r="142" spans="1:6" x14ac:dyDescent="0.3">
      <c r="A142">
        <v>139</v>
      </c>
      <c r="B142" t="s">
        <v>584</v>
      </c>
      <c r="C142" s="4">
        <v>0</v>
      </c>
      <c r="D142">
        <v>0</v>
      </c>
      <c r="E142" t="s">
        <v>212</v>
      </c>
      <c r="F142" t="s">
        <v>215</v>
      </c>
    </row>
    <row r="143" spans="1:6" x14ac:dyDescent="0.3">
      <c r="A143">
        <v>140</v>
      </c>
      <c r="B143" t="s">
        <v>584</v>
      </c>
      <c r="C143" s="4">
        <v>0</v>
      </c>
      <c r="D143">
        <v>0</v>
      </c>
      <c r="E143" t="s">
        <v>212</v>
      </c>
      <c r="F143" t="s">
        <v>215</v>
      </c>
    </row>
    <row r="144" spans="1:6" x14ac:dyDescent="0.3">
      <c r="A144">
        <v>141</v>
      </c>
      <c r="B144" t="s">
        <v>584</v>
      </c>
      <c r="C144" s="4">
        <v>0</v>
      </c>
      <c r="D144">
        <v>0</v>
      </c>
      <c r="E144" t="s">
        <v>212</v>
      </c>
      <c r="F144" t="s">
        <v>215</v>
      </c>
    </row>
    <row r="145" spans="1:6" x14ac:dyDescent="0.3">
      <c r="A145">
        <v>142</v>
      </c>
      <c r="B145" t="s">
        <v>584</v>
      </c>
      <c r="C145" s="4">
        <v>0</v>
      </c>
      <c r="D145">
        <v>0</v>
      </c>
      <c r="E145" t="s">
        <v>212</v>
      </c>
      <c r="F145" t="s">
        <v>215</v>
      </c>
    </row>
    <row r="146" spans="1:6" x14ac:dyDescent="0.3">
      <c r="A146">
        <v>143</v>
      </c>
      <c r="B146" t="s">
        <v>584</v>
      </c>
      <c r="C146" s="4">
        <v>0</v>
      </c>
      <c r="D146">
        <v>0</v>
      </c>
      <c r="E146" t="s">
        <v>212</v>
      </c>
      <c r="F146" t="s">
        <v>215</v>
      </c>
    </row>
    <row r="147" spans="1:6" x14ac:dyDescent="0.3">
      <c r="A147">
        <v>144</v>
      </c>
      <c r="B147" t="s">
        <v>584</v>
      </c>
      <c r="C147" s="4">
        <v>0</v>
      </c>
      <c r="D147">
        <v>0</v>
      </c>
      <c r="E147" t="s">
        <v>212</v>
      </c>
      <c r="F147" t="s">
        <v>215</v>
      </c>
    </row>
    <row r="148" spans="1:6" x14ac:dyDescent="0.3">
      <c r="A148">
        <v>145</v>
      </c>
      <c r="B148" t="s">
        <v>584</v>
      </c>
      <c r="C148" s="4">
        <v>0</v>
      </c>
      <c r="D148">
        <v>0</v>
      </c>
      <c r="E148" t="s">
        <v>212</v>
      </c>
      <c r="F148" t="s">
        <v>215</v>
      </c>
    </row>
    <row r="149" spans="1:6" x14ac:dyDescent="0.3">
      <c r="A149">
        <v>146</v>
      </c>
      <c r="B149" t="s">
        <v>584</v>
      </c>
      <c r="C149" s="4">
        <v>0</v>
      </c>
      <c r="D149">
        <v>0</v>
      </c>
      <c r="E149" t="s">
        <v>212</v>
      </c>
      <c r="F149" t="s">
        <v>215</v>
      </c>
    </row>
    <row r="150" spans="1:6" x14ac:dyDescent="0.3">
      <c r="A150">
        <v>147</v>
      </c>
      <c r="B150" t="s">
        <v>584</v>
      </c>
      <c r="C150" s="4">
        <v>0</v>
      </c>
      <c r="D150">
        <v>0</v>
      </c>
      <c r="E150" t="s">
        <v>212</v>
      </c>
      <c r="F150" t="s">
        <v>215</v>
      </c>
    </row>
    <row r="151" spans="1:6" x14ac:dyDescent="0.3">
      <c r="A151">
        <v>148</v>
      </c>
      <c r="B151" t="s">
        <v>584</v>
      </c>
      <c r="C151" s="4">
        <v>0</v>
      </c>
      <c r="D151">
        <v>0</v>
      </c>
      <c r="E151" t="s">
        <v>212</v>
      </c>
      <c r="F151" t="s">
        <v>215</v>
      </c>
    </row>
    <row r="152" spans="1:6" x14ac:dyDescent="0.3">
      <c r="A152">
        <v>149</v>
      </c>
      <c r="B152" t="s">
        <v>584</v>
      </c>
      <c r="C152" s="4">
        <v>0</v>
      </c>
      <c r="D152">
        <v>0</v>
      </c>
      <c r="E152" t="s">
        <v>212</v>
      </c>
      <c r="F152" t="s">
        <v>215</v>
      </c>
    </row>
    <row r="153" spans="1:6" x14ac:dyDescent="0.3">
      <c r="A153">
        <v>150</v>
      </c>
      <c r="B153" t="s">
        <v>584</v>
      </c>
      <c r="C153" s="4">
        <v>0</v>
      </c>
      <c r="D153">
        <v>0</v>
      </c>
      <c r="E153" t="s">
        <v>212</v>
      </c>
      <c r="F153" t="s">
        <v>215</v>
      </c>
    </row>
    <row r="154" spans="1:6" x14ac:dyDescent="0.3">
      <c r="A154">
        <v>151</v>
      </c>
      <c r="B154" t="s">
        <v>584</v>
      </c>
      <c r="C154" s="4">
        <v>0</v>
      </c>
      <c r="D154">
        <v>0</v>
      </c>
      <c r="E154" t="s">
        <v>212</v>
      </c>
      <c r="F154" t="s">
        <v>215</v>
      </c>
    </row>
    <row r="155" spans="1:6" x14ac:dyDescent="0.3">
      <c r="A155">
        <v>152</v>
      </c>
      <c r="B155" t="s">
        <v>584</v>
      </c>
      <c r="C155" s="4">
        <v>0</v>
      </c>
      <c r="D155">
        <v>0</v>
      </c>
      <c r="E155" t="s">
        <v>212</v>
      </c>
      <c r="F155" t="s">
        <v>215</v>
      </c>
    </row>
    <row r="156" spans="1:6" x14ac:dyDescent="0.3">
      <c r="A156">
        <v>153</v>
      </c>
      <c r="B156" t="s">
        <v>584</v>
      </c>
      <c r="C156" s="4">
        <v>0</v>
      </c>
      <c r="D156">
        <v>0</v>
      </c>
      <c r="E156" t="s">
        <v>212</v>
      </c>
      <c r="F15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43840.5</v>
      </c>
      <c r="D4">
        <v>0</v>
      </c>
      <c r="E4" t="s">
        <v>212</v>
      </c>
      <c r="F4" t="s">
        <v>215</v>
      </c>
    </row>
    <row r="5" spans="1:6" x14ac:dyDescent="0.3">
      <c r="A5">
        <v>2</v>
      </c>
      <c r="B5" t="s">
        <v>222</v>
      </c>
      <c r="C5">
        <v>9143.5</v>
      </c>
      <c r="D5">
        <v>0</v>
      </c>
      <c r="E5" t="s">
        <v>212</v>
      </c>
      <c r="F5" t="s">
        <v>215</v>
      </c>
    </row>
    <row r="6" spans="1:6" x14ac:dyDescent="0.3">
      <c r="A6">
        <v>3</v>
      </c>
      <c r="B6" t="s">
        <v>222</v>
      </c>
      <c r="C6">
        <v>19118</v>
      </c>
      <c r="D6">
        <v>0</v>
      </c>
      <c r="E6" t="s">
        <v>212</v>
      </c>
      <c r="F6" t="s">
        <v>215</v>
      </c>
    </row>
    <row r="7" spans="1:6" x14ac:dyDescent="0.3">
      <c r="A7">
        <v>4</v>
      </c>
      <c r="B7" t="s">
        <v>222</v>
      </c>
      <c r="C7">
        <v>9143.5</v>
      </c>
      <c r="D7">
        <v>0</v>
      </c>
      <c r="E7" t="s">
        <v>212</v>
      </c>
      <c r="F7" t="s">
        <v>215</v>
      </c>
    </row>
    <row r="8" spans="1:6" x14ac:dyDescent="0.3">
      <c r="A8">
        <v>5</v>
      </c>
      <c r="B8" t="s">
        <v>222</v>
      </c>
      <c r="C8">
        <v>9143.5</v>
      </c>
      <c r="D8">
        <v>0</v>
      </c>
      <c r="E8" t="s">
        <v>212</v>
      </c>
      <c r="F8" t="s">
        <v>215</v>
      </c>
    </row>
    <row r="9" spans="1:6" x14ac:dyDescent="0.3">
      <c r="A9">
        <v>6</v>
      </c>
      <c r="B9" t="s">
        <v>222</v>
      </c>
      <c r="C9">
        <v>13.3</v>
      </c>
      <c r="D9">
        <v>0</v>
      </c>
      <c r="E9" t="s">
        <v>212</v>
      </c>
      <c r="F9" t="s">
        <v>215</v>
      </c>
    </row>
    <row r="10" spans="1:6" x14ac:dyDescent="0.3">
      <c r="A10">
        <v>7</v>
      </c>
      <c r="B10" t="s">
        <v>222</v>
      </c>
      <c r="C10">
        <v>13.3</v>
      </c>
      <c r="D10">
        <v>0</v>
      </c>
      <c r="E10" t="s">
        <v>212</v>
      </c>
      <c r="F10" t="s">
        <v>215</v>
      </c>
    </row>
    <row r="11" spans="1:6" x14ac:dyDescent="0.3">
      <c r="A11">
        <v>8</v>
      </c>
      <c r="B11" t="s">
        <v>222</v>
      </c>
      <c r="C11">
        <v>13.3</v>
      </c>
      <c r="D11">
        <v>0</v>
      </c>
      <c r="E11" t="s">
        <v>212</v>
      </c>
      <c r="F11" t="s">
        <v>215</v>
      </c>
    </row>
    <row r="12" spans="1:6" x14ac:dyDescent="0.3">
      <c r="A12">
        <v>9</v>
      </c>
      <c r="B12" t="s">
        <v>222</v>
      </c>
      <c r="C12">
        <v>13.3</v>
      </c>
      <c r="D12">
        <v>0</v>
      </c>
      <c r="E12" t="s">
        <v>212</v>
      </c>
      <c r="F12" t="s">
        <v>215</v>
      </c>
    </row>
    <row r="13" spans="1:6" x14ac:dyDescent="0.3">
      <c r="A13">
        <v>10</v>
      </c>
      <c r="B13" t="s">
        <v>222</v>
      </c>
      <c r="C13">
        <v>13.3</v>
      </c>
      <c r="D13">
        <v>0</v>
      </c>
      <c r="E13" t="s">
        <v>212</v>
      </c>
      <c r="F13" t="s">
        <v>215</v>
      </c>
    </row>
    <row r="14" spans="1:6" x14ac:dyDescent="0.3">
      <c r="A14">
        <v>11</v>
      </c>
      <c r="B14" t="s">
        <v>222</v>
      </c>
      <c r="C14">
        <v>13.3</v>
      </c>
      <c r="D14">
        <v>0</v>
      </c>
      <c r="E14" t="s">
        <v>212</v>
      </c>
      <c r="F14" t="s">
        <v>215</v>
      </c>
    </row>
    <row r="15" spans="1:6" x14ac:dyDescent="0.3">
      <c r="A15">
        <v>12</v>
      </c>
      <c r="B15" t="s">
        <v>222</v>
      </c>
      <c r="C15">
        <v>13.3</v>
      </c>
      <c r="D15">
        <v>0</v>
      </c>
      <c r="E15" t="s">
        <v>212</v>
      </c>
      <c r="F15" t="s">
        <v>215</v>
      </c>
    </row>
    <row r="16" spans="1:6" x14ac:dyDescent="0.3">
      <c r="A16">
        <v>13</v>
      </c>
      <c r="B16" t="s">
        <v>222</v>
      </c>
      <c r="C16">
        <v>13.3</v>
      </c>
      <c r="D16">
        <v>0</v>
      </c>
      <c r="E16" t="s">
        <v>212</v>
      </c>
      <c r="F16" t="s">
        <v>215</v>
      </c>
    </row>
    <row r="17" spans="1:6" x14ac:dyDescent="0.3">
      <c r="A17">
        <v>14</v>
      </c>
      <c r="B17" t="s">
        <v>222</v>
      </c>
      <c r="C17">
        <v>13.3</v>
      </c>
      <c r="D17">
        <v>0</v>
      </c>
      <c r="E17" t="s">
        <v>212</v>
      </c>
      <c r="F17" t="s">
        <v>215</v>
      </c>
    </row>
    <row r="18" spans="1:6" x14ac:dyDescent="0.3">
      <c r="A18">
        <v>15</v>
      </c>
      <c r="B18" t="s">
        <v>222</v>
      </c>
      <c r="C18">
        <v>13.3</v>
      </c>
      <c r="D18">
        <v>0</v>
      </c>
      <c r="E18" t="s">
        <v>212</v>
      </c>
      <c r="F18" t="s">
        <v>215</v>
      </c>
    </row>
    <row r="19" spans="1:6" x14ac:dyDescent="0.3">
      <c r="A19">
        <v>16</v>
      </c>
      <c r="B19" t="s">
        <v>222</v>
      </c>
      <c r="C19">
        <v>13.3</v>
      </c>
      <c r="D19">
        <v>0</v>
      </c>
      <c r="E19" t="s">
        <v>212</v>
      </c>
      <c r="F19" t="s">
        <v>215</v>
      </c>
    </row>
    <row r="20" spans="1:6" x14ac:dyDescent="0.3">
      <c r="A20">
        <v>17</v>
      </c>
      <c r="B20" t="s">
        <v>222</v>
      </c>
      <c r="C20">
        <v>13.3</v>
      </c>
      <c r="D20">
        <v>0</v>
      </c>
      <c r="E20" t="s">
        <v>212</v>
      </c>
      <c r="F20" t="s">
        <v>215</v>
      </c>
    </row>
    <row r="21" spans="1:6" x14ac:dyDescent="0.3">
      <c r="A21">
        <v>18</v>
      </c>
      <c r="B21" t="s">
        <v>222</v>
      </c>
      <c r="C21">
        <v>13.3</v>
      </c>
      <c r="D21">
        <v>0</v>
      </c>
      <c r="E21" t="s">
        <v>212</v>
      </c>
      <c r="F21" t="s">
        <v>215</v>
      </c>
    </row>
    <row r="22" spans="1:6" x14ac:dyDescent="0.3">
      <c r="A22">
        <v>19</v>
      </c>
      <c r="B22" t="s">
        <v>222</v>
      </c>
      <c r="C22">
        <v>13.3</v>
      </c>
      <c r="D22">
        <v>0</v>
      </c>
      <c r="E22" t="s">
        <v>212</v>
      </c>
      <c r="F22" t="s">
        <v>215</v>
      </c>
    </row>
    <row r="23" spans="1:6" x14ac:dyDescent="0.3">
      <c r="A23">
        <v>20</v>
      </c>
      <c r="B23" t="s">
        <v>222</v>
      </c>
      <c r="C23">
        <v>13.3</v>
      </c>
      <c r="D23">
        <v>0</v>
      </c>
      <c r="E23" t="s">
        <v>212</v>
      </c>
      <c r="F23" t="s">
        <v>215</v>
      </c>
    </row>
    <row r="24" spans="1:6" x14ac:dyDescent="0.3">
      <c r="A24">
        <v>21</v>
      </c>
      <c r="B24" t="s">
        <v>222</v>
      </c>
      <c r="C24">
        <v>13.3</v>
      </c>
      <c r="D24">
        <v>0</v>
      </c>
      <c r="E24" t="s">
        <v>212</v>
      </c>
      <c r="F24" t="s">
        <v>215</v>
      </c>
    </row>
    <row r="25" spans="1:6" x14ac:dyDescent="0.3">
      <c r="A25">
        <v>22</v>
      </c>
      <c r="B25" t="s">
        <v>222</v>
      </c>
      <c r="C25">
        <v>13.3</v>
      </c>
      <c r="D25">
        <v>0</v>
      </c>
      <c r="E25" t="s">
        <v>212</v>
      </c>
      <c r="F25" t="s">
        <v>215</v>
      </c>
    </row>
    <row r="26" spans="1:6" x14ac:dyDescent="0.3">
      <c r="A26">
        <v>23</v>
      </c>
      <c r="B26" t="s">
        <v>222</v>
      </c>
      <c r="C26">
        <v>13.3</v>
      </c>
      <c r="D26">
        <v>0</v>
      </c>
      <c r="E26" t="s">
        <v>212</v>
      </c>
      <c r="F26" t="s">
        <v>215</v>
      </c>
    </row>
    <row r="27" spans="1:6" x14ac:dyDescent="0.3">
      <c r="A27">
        <v>24</v>
      </c>
      <c r="B27" t="s">
        <v>222</v>
      </c>
      <c r="C27">
        <v>13.3</v>
      </c>
      <c r="D27">
        <v>0</v>
      </c>
      <c r="E27" t="s">
        <v>212</v>
      </c>
      <c r="F27" t="s">
        <v>215</v>
      </c>
    </row>
    <row r="28" spans="1:6" x14ac:dyDescent="0.3">
      <c r="A28">
        <v>25</v>
      </c>
      <c r="B28" t="s">
        <v>222</v>
      </c>
      <c r="C28">
        <v>13.3</v>
      </c>
      <c r="D28">
        <v>0</v>
      </c>
      <c r="E28" t="s">
        <v>212</v>
      </c>
      <c r="F28" t="s">
        <v>215</v>
      </c>
    </row>
    <row r="29" spans="1:6" x14ac:dyDescent="0.3">
      <c r="A29">
        <v>26</v>
      </c>
      <c r="B29" t="s">
        <v>222</v>
      </c>
      <c r="C29">
        <v>13.3</v>
      </c>
      <c r="D29">
        <v>0</v>
      </c>
      <c r="E29" t="s">
        <v>212</v>
      </c>
      <c r="F29" t="s">
        <v>215</v>
      </c>
    </row>
    <row r="30" spans="1:6" x14ac:dyDescent="0.3">
      <c r="A30">
        <v>27</v>
      </c>
      <c r="B30" t="s">
        <v>222</v>
      </c>
      <c r="C30">
        <v>13.3</v>
      </c>
      <c r="D30">
        <v>0</v>
      </c>
      <c r="E30" t="s">
        <v>212</v>
      </c>
      <c r="F30" t="s">
        <v>215</v>
      </c>
    </row>
    <row r="31" spans="1:6" x14ac:dyDescent="0.3">
      <c r="A31">
        <v>28</v>
      </c>
      <c r="B31" t="s">
        <v>222</v>
      </c>
      <c r="C31">
        <v>13.3</v>
      </c>
      <c r="D31">
        <v>0</v>
      </c>
      <c r="E31" t="s">
        <v>212</v>
      </c>
      <c r="F31" t="s">
        <v>215</v>
      </c>
    </row>
    <row r="32" spans="1:6" x14ac:dyDescent="0.3">
      <c r="A32">
        <v>29</v>
      </c>
      <c r="B32" t="s">
        <v>222</v>
      </c>
      <c r="C32">
        <v>13.3</v>
      </c>
      <c r="D32">
        <v>0</v>
      </c>
      <c r="E32" t="s">
        <v>212</v>
      </c>
      <c r="F32" t="s">
        <v>215</v>
      </c>
    </row>
    <row r="33" spans="1:6" x14ac:dyDescent="0.3">
      <c r="A33">
        <v>30</v>
      </c>
      <c r="B33" t="s">
        <v>222</v>
      </c>
      <c r="C33">
        <v>13.3</v>
      </c>
      <c r="D33">
        <v>0</v>
      </c>
      <c r="E33" t="s">
        <v>212</v>
      </c>
      <c r="F33" t="s">
        <v>215</v>
      </c>
    </row>
    <row r="34" spans="1:6" x14ac:dyDescent="0.3">
      <c r="A34">
        <v>31</v>
      </c>
      <c r="B34" t="s">
        <v>222</v>
      </c>
      <c r="C34">
        <v>13.3</v>
      </c>
      <c r="D34">
        <v>0</v>
      </c>
      <c r="E34" t="s">
        <v>212</v>
      </c>
      <c r="F34" t="s">
        <v>215</v>
      </c>
    </row>
    <row r="35" spans="1:6" x14ac:dyDescent="0.3">
      <c r="A35">
        <v>32</v>
      </c>
      <c r="B35" t="s">
        <v>222</v>
      </c>
      <c r="C35">
        <v>13.3</v>
      </c>
      <c r="D35">
        <v>0</v>
      </c>
      <c r="E35" t="s">
        <v>212</v>
      </c>
      <c r="F35" t="s">
        <v>215</v>
      </c>
    </row>
    <row r="36" spans="1:6" x14ac:dyDescent="0.3">
      <c r="A36">
        <v>33</v>
      </c>
      <c r="B36" t="s">
        <v>222</v>
      </c>
      <c r="C36">
        <v>3274.4700000000003</v>
      </c>
      <c r="D36">
        <v>0</v>
      </c>
      <c r="E36" t="s">
        <v>212</v>
      </c>
      <c r="F36" t="s">
        <v>215</v>
      </c>
    </row>
    <row r="37" spans="1:6" x14ac:dyDescent="0.3">
      <c r="A37">
        <v>34</v>
      </c>
      <c r="B37" t="s">
        <v>222</v>
      </c>
      <c r="C37">
        <v>2273.8000000000002</v>
      </c>
      <c r="D37">
        <v>0</v>
      </c>
      <c r="E37" t="s">
        <v>212</v>
      </c>
      <c r="F37" t="s">
        <v>215</v>
      </c>
    </row>
    <row r="38" spans="1:6" x14ac:dyDescent="0.3">
      <c r="A38">
        <v>35</v>
      </c>
      <c r="B38" t="s">
        <v>222</v>
      </c>
      <c r="C38">
        <v>3274.4700000000003</v>
      </c>
      <c r="D38">
        <v>0</v>
      </c>
      <c r="E38" t="s">
        <v>212</v>
      </c>
      <c r="F38" t="s">
        <v>215</v>
      </c>
    </row>
    <row r="39" spans="1:6" x14ac:dyDescent="0.3">
      <c r="A39">
        <v>36</v>
      </c>
      <c r="B39" t="s">
        <v>222</v>
      </c>
      <c r="C39">
        <v>2273.8000000000002</v>
      </c>
      <c r="D39">
        <v>0</v>
      </c>
      <c r="E39" t="s">
        <v>212</v>
      </c>
      <c r="F39" t="s">
        <v>215</v>
      </c>
    </row>
    <row r="40" spans="1:6" x14ac:dyDescent="0.3">
      <c r="A40">
        <v>37</v>
      </c>
      <c r="B40" t="s">
        <v>222</v>
      </c>
      <c r="C40">
        <v>2374.4700000000003</v>
      </c>
      <c r="D40">
        <v>0</v>
      </c>
      <c r="E40" t="s">
        <v>212</v>
      </c>
      <c r="F40" t="s">
        <v>215</v>
      </c>
    </row>
    <row r="41" spans="1:6" x14ac:dyDescent="0.3">
      <c r="A41">
        <v>38</v>
      </c>
      <c r="B41" t="s">
        <v>222</v>
      </c>
      <c r="C41">
        <v>2273.8000000000002</v>
      </c>
      <c r="D41">
        <v>0</v>
      </c>
      <c r="E41" t="s">
        <v>212</v>
      </c>
      <c r="F41" t="s">
        <v>215</v>
      </c>
    </row>
    <row r="42" spans="1:6" x14ac:dyDescent="0.3">
      <c r="A42">
        <v>39</v>
      </c>
      <c r="B42" t="s">
        <v>222</v>
      </c>
      <c r="C42">
        <v>2374.4700000000003</v>
      </c>
      <c r="D42">
        <v>0</v>
      </c>
      <c r="E42" t="s">
        <v>212</v>
      </c>
      <c r="F42" t="s">
        <v>215</v>
      </c>
    </row>
    <row r="43" spans="1:6" x14ac:dyDescent="0.3">
      <c r="A43">
        <v>40</v>
      </c>
      <c r="B43" t="s">
        <v>222</v>
      </c>
      <c r="C43">
        <v>3425.17</v>
      </c>
      <c r="D43">
        <v>0</v>
      </c>
      <c r="E43" t="s">
        <v>212</v>
      </c>
      <c r="F43" t="s">
        <v>215</v>
      </c>
    </row>
    <row r="44" spans="1:6" x14ac:dyDescent="0.3">
      <c r="A44">
        <v>41</v>
      </c>
      <c r="B44" t="s">
        <v>222</v>
      </c>
      <c r="C44">
        <v>2273.8000000000002</v>
      </c>
      <c r="D44">
        <v>0</v>
      </c>
      <c r="E44" t="s">
        <v>212</v>
      </c>
      <c r="F44" t="s">
        <v>215</v>
      </c>
    </row>
    <row r="45" spans="1:6" x14ac:dyDescent="0.3">
      <c r="A45">
        <v>42</v>
      </c>
      <c r="B45" t="s">
        <v>222</v>
      </c>
      <c r="C45">
        <v>2374.4700000000003</v>
      </c>
      <c r="D45">
        <v>0</v>
      </c>
      <c r="E45" t="s">
        <v>212</v>
      </c>
      <c r="F45" t="s">
        <v>215</v>
      </c>
    </row>
    <row r="46" spans="1:6" x14ac:dyDescent="0.3">
      <c r="A46">
        <v>43</v>
      </c>
      <c r="B46" t="s">
        <v>222</v>
      </c>
      <c r="C46">
        <v>3274.4700000000003</v>
      </c>
      <c r="D46">
        <v>0</v>
      </c>
      <c r="E46" t="s">
        <v>212</v>
      </c>
      <c r="F46" t="s">
        <v>215</v>
      </c>
    </row>
    <row r="47" spans="1:6" x14ac:dyDescent="0.3">
      <c r="A47">
        <v>44</v>
      </c>
      <c r="B47" t="s">
        <v>222</v>
      </c>
      <c r="C47">
        <v>2374.4700000000003</v>
      </c>
      <c r="D47">
        <v>0</v>
      </c>
      <c r="E47" t="s">
        <v>212</v>
      </c>
      <c r="F47" t="s">
        <v>215</v>
      </c>
    </row>
    <row r="48" spans="1:6" x14ac:dyDescent="0.3">
      <c r="A48">
        <v>45</v>
      </c>
      <c r="B48" t="s">
        <v>222</v>
      </c>
      <c r="C48">
        <v>2393.4000000000005</v>
      </c>
      <c r="D48">
        <v>0</v>
      </c>
      <c r="E48" t="s">
        <v>212</v>
      </c>
      <c r="F48" t="s">
        <v>215</v>
      </c>
    </row>
    <row r="49" spans="1:6" x14ac:dyDescent="0.3">
      <c r="A49">
        <v>46</v>
      </c>
      <c r="B49" t="s">
        <v>222</v>
      </c>
      <c r="C49">
        <v>2546.8000000000002</v>
      </c>
      <c r="D49">
        <v>0</v>
      </c>
      <c r="E49" t="s">
        <v>212</v>
      </c>
      <c r="F49" t="s">
        <v>215</v>
      </c>
    </row>
    <row r="50" spans="1:6" x14ac:dyDescent="0.3">
      <c r="A50">
        <v>47</v>
      </c>
      <c r="B50" t="s">
        <v>222</v>
      </c>
      <c r="C50">
        <v>2546.8000000000002</v>
      </c>
      <c r="D50">
        <v>0</v>
      </c>
      <c r="E50" t="s">
        <v>212</v>
      </c>
      <c r="F50" t="s">
        <v>215</v>
      </c>
    </row>
    <row r="51" spans="1:6" x14ac:dyDescent="0.3">
      <c r="A51">
        <v>48</v>
      </c>
      <c r="B51" t="s">
        <v>222</v>
      </c>
      <c r="C51">
        <v>2546.8000000000002</v>
      </c>
      <c r="D51">
        <v>0</v>
      </c>
      <c r="E51" t="s">
        <v>212</v>
      </c>
      <c r="F51" t="s">
        <v>215</v>
      </c>
    </row>
    <row r="52" spans="1:6" x14ac:dyDescent="0.3">
      <c r="A52">
        <v>49</v>
      </c>
      <c r="B52" t="s">
        <v>222</v>
      </c>
      <c r="C52">
        <v>1490.47</v>
      </c>
      <c r="D52">
        <v>0</v>
      </c>
      <c r="E52" t="s">
        <v>212</v>
      </c>
      <c r="F52" t="s">
        <v>215</v>
      </c>
    </row>
    <row r="53" spans="1:6" x14ac:dyDescent="0.3">
      <c r="A53">
        <v>50</v>
      </c>
      <c r="B53" t="s">
        <v>222</v>
      </c>
      <c r="C53">
        <v>1490.47</v>
      </c>
      <c r="D53">
        <v>0</v>
      </c>
      <c r="E53" t="s">
        <v>212</v>
      </c>
      <c r="F53" t="s">
        <v>215</v>
      </c>
    </row>
    <row r="54" spans="1:6" x14ac:dyDescent="0.3">
      <c r="A54">
        <v>51</v>
      </c>
      <c r="B54" t="s">
        <v>222</v>
      </c>
      <c r="C54">
        <v>1389.8</v>
      </c>
      <c r="D54">
        <v>0</v>
      </c>
      <c r="E54" t="s">
        <v>212</v>
      </c>
      <c r="F54" t="s">
        <v>215</v>
      </c>
    </row>
    <row r="55" spans="1:6" x14ac:dyDescent="0.3">
      <c r="A55">
        <v>52</v>
      </c>
      <c r="B55" t="s">
        <v>222</v>
      </c>
      <c r="C55">
        <v>2390.4700000000003</v>
      </c>
      <c r="D55">
        <v>0</v>
      </c>
      <c r="E55" t="s">
        <v>212</v>
      </c>
      <c r="F55" t="s">
        <v>215</v>
      </c>
    </row>
    <row r="56" spans="1:6" x14ac:dyDescent="0.3">
      <c r="A56">
        <v>53</v>
      </c>
      <c r="B56" t="s">
        <v>222</v>
      </c>
      <c r="C56">
        <v>1389.8</v>
      </c>
      <c r="D56">
        <v>0</v>
      </c>
      <c r="E56" t="s">
        <v>212</v>
      </c>
      <c r="F56" t="s">
        <v>215</v>
      </c>
    </row>
    <row r="57" spans="1:6" x14ac:dyDescent="0.3">
      <c r="A57">
        <v>54</v>
      </c>
      <c r="B57" t="s">
        <v>222</v>
      </c>
      <c r="C57">
        <v>1490.47</v>
      </c>
      <c r="D57">
        <v>0</v>
      </c>
      <c r="E57" t="s">
        <v>212</v>
      </c>
      <c r="F57" t="s">
        <v>215</v>
      </c>
    </row>
    <row r="58" spans="1:6" x14ac:dyDescent="0.3">
      <c r="A58">
        <v>55</v>
      </c>
      <c r="B58" t="s">
        <v>222</v>
      </c>
      <c r="C58">
        <v>2390.4700000000003</v>
      </c>
      <c r="D58">
        <v>0</v>
      </c>
      <c r="E58" t="s">
        <v>212</v>
      </c>
      <c r="F58" t="s">
        <v>215</v>
      </c>
    </row>
    <row r="59" spans="1:6" x14ac:dyDescent="0.3">
      <c r="A59">
        <v>56</v>
      </c>
      <c r="B59" t="s">
        <v>222</v>
      </c>
      <c r="C59">
        <v>2390.4700000000003</v>
      </c>
      <c r="D59">
        <v>0</v>
      </c>
      <c r="E59" t="s">
        <v>212</v>
      </c>
      <c r="F59" t="s">
        <v>215</v>
      </c>
    </row>
    <row r="60" spans="1:6" x14ac:dyDescent="0.3">
      <c r="A60">
        <v>57</v>
      </c>
      <c r="B60" t="s">
        <v>222</v>
      </c>
      <c r="C60">
        <v>1886.47</v>
      </c>
      <c r="D60">
        <v>0</v>
      </c>
      <c r="E60" t="s">
        <v>212</v>
      </c>
      <c r="F60" t="s">
        <v>215</v>
      </c>
    </row>
    <row r="61" spans="1:6" x14ac:dyDescent="0.3">
      <c r="A61">
        <v>58</v>
      </c>
      <c r="B61" t="s">
        <v>222</v>
      </c>
      <c r="C61">
        <v>885.8</v>
      </c>
      <c r="D61">
        <v>0</v>
      </c>
      <c r="E61" t="s">
        <v>212</v>
      </c>
      <c r="F61" t="s">
        <v>215</v>
      </c>
    </row>
    <row r="62" spans="1:6" x14ac:dyDescent="0.3">
      <c r="A62">
        <v>59</v>
      </c>
      <c r="B62" t="s">
        <v>222</v>
      </c>
      <c r="C62">
        <v>986.46999999999991</v>
      </c>
      <c r="D62">
        <v>0</v>
      </c>
      <c r="E62" t="s">
        <v>212</v>
      </c>
      <c r="F62" t="s">
        <v>215</v>
      </c>
    </row>
    <row r="63" spans="1:6" x14ac:dyDescent="0.3">
      <c r="A63">
        <v>60</v>
      </c>
      <c r="B63" t="s">
        <v>222</v>
      </c>
      <c r="C63">
        <v>885.8</v>
      </c>
      <c r="D63">
        <v>0</v>
      </c>
      <c r="E63" t="s">
        <v>212</v>
      </c>
      <c r="F63" t="s">
        <v>215</v>
      </c>
    </row>
    <row r="64" spans="1:6" x14ac:dyDescent="0.3">
      <c r="A64">
        <v>61</v>
      </c>
      <c r="B64" t="s">
        <v>222</v>
      </c>
      <c r="C64">
        <v>1886.47</v>
      </c>
      <c r="D64">
        <v>0</v>
      </c>
      <c r="E64" t="s">
        <v>212</v>
      </c>
      <c r="F64" t="s">
        <v>215</v>
      </c>
    </row>
    <row r="65" spans="1:6" x14ac:dyDescent="0.3">
      <c r="A65">
        <v>62</v>
      </c>
      <c r="B65" t="s">
        <v>222</v>
      </c>
      <c r="C65">
        <v>885.8</v>
      </c>
      <c r="D65">
        <v>0</v>
      </c>
      <c r="E65" t="s">
        <v>212</v>
      </c>
      <c r="F65" t="s">
        <v>215</v>
      </c>
    </row>
    <row r="66" spans="1:6" x14ac:dyDescent="0.3">
      <c r="A66">
        <v>63</v>
      </c>
      <c r="B66" t="s">
        <v>222</v>
      </c>
      <c r="C66">
        <v>885.8</v>
      </c>
      <c r="D66">
        <v>0</v>
      </c>
      <c r="E66" t="s">
        <v>212</v>
      </c>
      <c r="F66" t="s">
        <v>215</v>
      </c>
    </row>
    <row r="67" spans="1:6" x14ac:dyDescent="0.3">
      <c r="A67">
        <v>64</v>
      </c>
      <c r="B67" t="s">
        <v>222</v>
      </c>
      <c r="C67">
        <v>1886.47</v>
      </c>
      <c r="D67">
        <v>0</v>
      </c>
      <c r="E67" t="s">
        <v>212</v>
      </c>
      <c r="F67" t="s">
        <v>215</v>
      </c>
    </row>
    <row r="68" spans="1:6" x14ac:dyDescent="0.3">
      <c r="A68">
        <v>65</v>
      </c>
      <c r="B68" t="s">
        <v>222</v>
      </c>
      <c r="C68">
        <v>885.8</v>
      </c>
      <c r="D68">
        <v>0</v>
      </c>
      <c r="E68" t="s">
        <v>212</v>
      </c>
      <c r="F68" t="s">
        <v>215</v>
      </c>
    </row>
    <row r="69" spans="1:6" x14ac:dyDescent="0.3">
      <c r="A69">
        <v>66</v>
      </c>
      <c r="B69" t="s">
        <v>222</v>
      </c>
      <c r="C69">
        <v>885.8</v>
      </c>
      <c r="D69">
        <v>0</v>
      </c>
      <c r="E69" t="s">
        <v>212</v>
      </c>
      <c r="F69" t="s">
        <v>215</v>
      </c>
    </row>
    <row r="70" spans="1:6" x14ac:dyDescent="0.3">
      <c r="A70">
        <v>67</v>
      </c>
      <c r="B70" t="s">
        <v>222</v>
      </c>
      <c r="C70">
        <v>885.8</v>
      </c>
      <c r="D70">
        <v>0</v>
      </c>
      <c r="E70" t="s">
        <v>212</v>
      </c>
      <c r="F70" t="s">
        <v>215</v>
      </c>
    </row>
    <row r="71" spans="1:6" x14ac:dyDescent="0.3">
      <c r="A71">
        <v>68</v>
      </c>
      <c r="B71" t="s">
        <v>222</v>
      </c>
      <c r="C71">
        <v>2541.2200000000003</v>
      </c>
      <c r="D71">
        <v>0</v>
      </c>
      <c r="E71" t="s">
        <v>212</v>
      </c>
      <c r="F71" t="s">
        <v>215</v>
      </c>
    </row>
    <row r="72" spans="1:6" x14ac:dyDescent="0.3">
      <c r="A72">
        <v>69</v>
      </c>
      <c r="B72" t="s">
        <v>222</v>
      </c>
      <c r="C72">
        <v>251.8</v>
      </c>
      <c r="D72">
        <v>0</v>
      </c>
      <c r="E72" t="s">
        <v>212</v>
      </c>
      <c r="F72" t="s">
        <v>215</v>
      </c>
    </row>
    <row r="73" spans="1:6" x14ac:dyDescent="0.3">
      <c r="A73">
        <v>70</v>
      </c>
      <c r="B73" t="s">
        <v>222</v>
      </c>
      <c r="C73">
        <v>352.47</v>
      </c>
      <c r="D73">
        <v>0</v>
      </c>
      <c r="E73" t="s">
        <v>212</v>
      </c>
      <c r="F73" t="s">
        <v>215</v>
      </c>
    </row>
    <row r="74" spans="1:6" x14ac:dyDescent="0.3">
      <c r="A74">
        <v>71</v>
      </c>
      <c r="B74" t="s">
        <v>222</v>
      </c>
      <c r="C74">
        <v>251.8</v>
      </c>
      <c r="D74">
        <v>0</v>
      </c>
      <c r="E74" t="s">
        <v>212</v>
      </c>
      <c r="F74" t="s">
        <v>215</v>
      </c>
    </row>
    <row r="75" spans="1:6" x14ac:dyDescent="0.3">
      <c r="A75">
        <v>72</v>
      </c>
      <c r="B75" t="s">
        <v>222</v>
      </c>
      <c r="C75">
        <v>1252.47</v>
      </c>
      <c r="D75">
        <v>0</v>
      </c>
      <c r="E75" t="s">
        <v>212</v>
      </c>
      <c r="F75" t="s">
        <v>215</v>
      </c>
    </row>
    <row r="76" spans="1:6" x14ac:dyDescent="0.3">
      <c r="A76">
        <v>73</v>
      </c>
      <c r="B76" t="s">
        <v>222</v>
      </c>
      <c r="C76">
        <v>1252.47</v>
      </c>
      <c r="D76">
        <v>0</v>
      </c>
      <c r="E76" t="s">
        <v>212</v>
      </c>
      <c r="F76" t="s">
        <v>215</v>
      </c>
    </row>
    <row r="77" spans="1:6" x14ac:dyDescent="0.3">
      <c r="A77">
        <v>74</v>
      </c>
      <c r="B77" t="s">
        <v>222</v>
      </c>
      <c r="C77">
        <v>352.47</v>
      </c>
      <c r="D77">
        <v>0</v>
      </c>
      <c r="E77" t="s">
        <v>212</v>
      </c>
      <c r="F77" t="s">
        <v>215</v>
      </c>
    </row>
    <row r="78" spans="1:6" x14ac:dyDescent="0.3">
      <c r="A78">
        <v>75</v>
      </c>
      <c r="B78" t="s">
        <v>222</v>
      </c>
      <c r="C78">
        <v>251.8</v>
      </c>
      <c r="D78">
        <v>0</v>
      </c>
      <c r="E78" t="s">
        <v>212</v>
      </c>
      <c r="F78" t="s">
        <v>215</v>
      </c>
    </row>
    <row r="79" spans="1:6" x14ac:dyDescent="0.3">
      <c r="A79">
        <v>76</v>
      </c>
      <c r="B79" t="s">
        <v>222</v>
      </c>
      <c r="C79">
        <v>352.47</v>
      </c>
      <c r="D79">
        <v>0</v>
      </c>
      <c r="E79" t="s">
        <v>212</v>
      </c>
      <c r="F79" t="s">
        <v>215</v>
      </c>
    </row>
    <row r="80" spans="1:6" x14ac:dyDescent="0.3">
      <c r="A80">
        <v>77</v>
      </c>
      <c r="B80" t="s">
        <v>222</v>
      </c>
      <c r="C80">
        <v>251.8</v>
      </c>
      <c r="D80">
        <v>0</v>
      </c>
      <c r="E80" t="s">
        <v>212</v>
      </c>
      <c r="F80" t="s">
        <v>215</v>
      </c>
    </row>
    <row r="81" spans="1:6" x14ac:dyDescent="0.3">
      <c r="A81">
        <v>78</v>
      </c>
      <c r="B81" t="s">
        <v>222</v>
      </c>
      <c r="C81">
        <v>352.47</v>
      </c>
      <c r="D81">
        <v>0</v>
      </c>
      <c r="E81" t="s">
        <v>212</v>
      </c>
      <c r="F81" t="s">
        <v>215</v>
      </c>
    </row>
    <row r="82" spans="1:6" x14ac:dyDescent="0.3">
      <c r="A82">
        <v>79</v>
      </c>
      <c r="B82" t="s">
        <v>222</v>
      </c>
      <c r="C82">
        <v>352.47</v>
      </c>
      <c r="D82">
        <v>0</v>
      </c>
      <c r="E82" t="s">
        <v>212</v>
      </c>
      <c r="F82" t="s">
        <v>215</v>
      </c>
    </row>
    <row r="83" spans="1:6" x14ac:dyDescent="0.3">
      <c r="A83">
        <v>80</v>
      </c>
      <c r="B83" t="s">
        <v>222</v>
      </c>
      <c r="C83">
        <v>490.3</v>
      </c>
      <c r="D83">
        <v>0</v>
      </c>
      <c r="E83" t="s">
        <v>212</v>
      </c>
      <c r="F83" t="s">
        <v>215</v>
      </c>
    </row>
    <row r="84" spans="1:6" x14ac:dyDescent="0.3">
      <c r="A84">
        <v>81</v>
      </c>
      <c r="B84" t="s">
        <v>222</v>
      </c>
      <c r="C84">
        <v>490.3</v>
      </c>
      <c r="D84">
        <v>0</v>
      </c>
      <c r="E84" t="s">
        <v>212</v>
      </c>
      <c r="F84" t="s">
        <v>215</v>
      </c>
    </row>
    <row r="85" spans="1:6" x14ac:dyDescent="0.3">
      <c r="A85">
        <v>82</v>
      </c>
      <c r="B85" t="s">
        <v>222</v>
      </c>
      <c r="C85">
        <v>524.79999999999995</v>
      </c>
      <c r="D85">
        <v>0</v>
      </c>
      <c r="E85" t="s">
        <v>212</v>
      </c>
      <c r="F85" t="s">
        <v>215</v>
      </c>
    </row>
    <row r="86" spans="1:6" x14ac:dyDescent="0.3">
      <c r="A86">
        <v>83</v>
      </c>
      <c r="B86" t="s">
        <v>222</v>
      </c>
      <c r="C86">
        <v>524.79999999999995</v>
      </c>
      <c r="D86">
        <v>0</v>
      </c>
      <c r="E86" t="s">
        <v>212</v>
      </c>
      <c r="F86" t="s">
        <v>215</v>
      </c>
    </row>
    <row r="87" spans="1:6" x14ac:dyDescent="0.3">
      <c r="A87">
        <v>84</v>
      </c>
      <c r="B87" t="s">
        <v>222</v>
      </c>
      <c r="C87">
        <v>524.79999999999995</v>
      </c>
      <c r="D87">
        <v>0</v>
      </c>
      <c r="E87" t="s">
        <v>212</v>
      </c>
      <c r="F87" t="s">
        <v>215</v>
      </c>
    </row>
    <row r="88" spans="1:6" x14ac:dyDescent="0.3">
      <c r="A88">
        <v>85</v>
      </c>
      <c r="B88" t="s">
        <v>222</v>
      </c>
      <c r="C88">
        <v>524.79999999999995</v>
      </c>
      <c r="D88">
        <v>0</v>
      </c>
      <c r="E88" t="s">
        <v>212</v>
      </c>
      <c r="F88" t="s">
        <v>215</v>
      </c>
    </row>
    <row r="89" spans="1:6" x14ac:dyDescent="0.3">
      <c r="A89">
        <v>86</v>
      </c>
      <c r="B89" t="s">
        <v>222</v>
      </c>
      <c r="C89">
        <v>251.8</v>
      </c>
      <c r="D89">
        <v>0</v>
      </c>
      <c r="E89" t="s">
        <v>212</v>
      </c>
      <c r="F89" t="s">
        <v>215</v>
      </c>
    </row>
    <row r="90" spans="1:6" x14ac:dyDescent="0.3">
      <c r="A90">
        <v>87</v>
      </c>
      <c r="B90" t="s">
        <v>222</v>
      </c>
      <c r="C90">
        <v>13.3</v>
      </c>
      <c r="D90">
        <v>0</v>
      </c>
      <c r="E90" t="s">
        <v>212</v>
      </c>
      <c r="F90" t="s">
        <v>215</v>
      </c>
    </row>
    <row r="91" spans="1:6" x14ac:dyDescent="0.3">
      <c r="A91">
        <v>88</v>
      </c>
      <c r="B91" t="s">
        <v>222</v>
      </c>
      <c r="C91">
        <v>113.97</v>
      </c>
      <c r="D91">
        <v>0</v>
      </c>
      <c r="E91" t="s">
        <v>212</v>
      </c>
      <c r="F91" t="s">
        <v>215</v>
      </c>
    </row>
    <row r="92" spans="1:6" x14ac:dyDescent="0.3">
      <c r="A92">
        <v>89</v>
      </c>
      <c r="B92" t="s">
        <v>222</v>
      </c>
      <c r="C92">
        <v>13.3</v>
      </c>
      <c r="D92">
        <v>0</v>
      </c>
      <c r="E92" t="s">
        <v>212</v>
      </c>
      <c r="F92" t="s">
        <v>215</v>
      </c>
    </row>
    <row r="93" spans="1:6" x14ac:dyDescent="0.3">
      <c r="A93">
        <v>90</v>
      </c>
      <c r="B93" t="s">
        <v>222</v>
      </c>
      <c r="C93">
        <v>13.3</v>
      </c>
      <c r="D93">
        <v>0</v>
      </c>
      <c r="E93" t="s">
        <v>212</v>
      </c>
      <c r="F93" t="s">
        <v>215</v>
      </c>
    </row>
    <row r="94" spans="1:6" x14ac:dyDescent="0.3">
      <c r="A94">
        <v>91</v>
      </c>
      <c r="B94" t="s">
        <v>222</v>
      </c>
      <c r="C94">
        <v>113.97</v>
      </c>
      <c r="D94">
        <v>0</v>
      </c>
      <c r="E94" t="s">
        <v>212</v>
      </c>
      <c r="F94" t="s">
        <v>215</v>
      </c>
    </row>
    <row r="95" spans="1:6" x14ac:dyDescent="0.3">
      <c r="A95">
        <v>92</v>
      </c>
      <c r="B95" t="s">
        <v>222</v>
      </c>
      <c r="C95">
        <v>13.3</v>
      </c>
      <c r="D95">
        <v>0</v>
      </c>
      <c r="E95" t="s">
        <v>212</v>
      </c>
      <c r="F95" t="s">
        <v>215</v>
      </c>
    </row>
    <row r="96" spans="1:6" x14ac:dyDescent="0.3">
      <c r="A96">
        <v>93</v>
      </c>
      <c r="B96" t="s">
        <v>222</v>
      </c>
      <c r="C96">
        <v>113.97</v>
      </c>
      <c r="D96">
        <v>0</v>
      </c>
      <c r="E96" t="s">
        <v>212</v>
      </c>
      <c r="F96" t="s">
        <v>215</v>
      </c>
    </row>
    <row r="97" spans="1:6" x14ac:dyDescent="0.3">
      <c r="A97">
        <v>94</v>
      </c>
      <c r="B97" t="s">
        <v>222</v>
      </c>
      <c r="C97">
        <v>13.3</v>
      </c>
      <c r="D97">
        <v>0</v>
      </c>
      <c r="E97" t="s">
        <v>212</v>
      </c>
      <c r="F97" t="s">
        <v>215</v>
      </c>
    </row>
    <row r="98" spans="1:6" x14ac:dyDescent="0.3">
      <c r="A98">
        <v>95</v>
      </c>
      <c r="B98" t="s">
        <v>222</v>
      </c>
      <c r="C98">
        <v>113.97</v>
      </c>
      <c r="D98">
        <v>0</v>
      </c>
      <c r="E98" t="s">
        <v>212</v>
      </c>
      <c r="F98" t="s">
        <v>215</v>
      </c>
    </row>
    <row r="99" spans="1:6" x14ac:dyDescent="0.3">
      <c r="A99">
        <v>96</v>
      </c>
      <c r="B99" t="s">
        <v>222</v>
      </c>
      <c r="C99">
        <v>1013.9699999999999</v>
      </c>
      <c r="D99">
        <v>0</v>
      </c>
      <c r="E99" t="s">
        <v>212</v>
      </c>
      <c r="F99" t="s">
        <v>215</v>
      </c>
    </row>
    <row r="100" spans="1:6" x14ac:dyDescent="0.3">
      <c r="A100">
        <v>97</v>
      </c>
      <c r="B100" t="s">
        <v>222</v>
      </c>
      <c r="C100">
        <v>13.3</v>
      </c>
      <c r="D100">
        <v>0</v>
      </c>
      <c r="E100" t="s">
        <v>212</v>
      </c>
      <c r="F100" t="s">
        <v>215</v>
      </c>
    </row>
    <row r="101" spans="1:6" x14ac:dyDescent="0.3">
      <c r="A101">
        <v>98</v>
      </c>
      <c r="B101" t="s">
        <v>222</v>
      </c>
      <c r="C101">
        <v>13.3</v>
      </c>
      <c r="D101">
        <v>0</v>
      </c>
      <c r="E101" t="s">
        <v>212</v>
      </c>
      <c r="F101" t="s">
        <v>215</v>
      </c>
    </row>
    <row r="102" spans="1:6" x14ac:dyDescent="0.3">
      <c r="A102">
        <v>99</v>
      </c>
      <c r="B102" t="s">
        <v>222</v>
      </c>
      <c r="C102">
        <v>286.3</v>
      </c>
      <c r="D102">
        <v>0</v>
      </c>
      <c r="E102" t="s">
        <v>212</v>
      </c>
      <c r="F102" t="s">
        <v>215</v>
      </c>
    </row>
    <row r="103" spans="1:6" x14ac:dyDescent="0.3">
      <c r="A103">
        <v>100</v>
      </c>
      <c r="B103" t="s">
        <v>222</v>
      </c>
      <c r="C103">
        <v>286.3</v>
      </c>
      <c r="D103">
        <v>0</v>
      </c>
      <c r="E103" t="s">
        <v>212</v>
      </c>
      <c r="F103" t="s">
        <v>215</v>
      </c>
    </row>
    <row r="104" spans="1:6" x14ac:dyDescent="0.3">
      <c r="A104">
        <v>101</v>
      </c>
      <c r="B104" t="s">
        <v>222</v>
      </c>
      <c r="C104">
        <v>286.3</v>
      </c>
      <c r="D104">
        <v>0</v>
      </c>
      <c r="E104" t="s">
        <v>212</v>
      </c>
      <c r="F104" t="s">
        <v>215</v>
      </c>
    </row>
    <row r="105" spans="1:6" x14ac:dyDescent="0.3">
      <c r="A105">
        <v>102</v>
      </c>
      <c r="B105" t="s">
        <v>222</v>
      </c>
      <c r="C105">
        <v>13.3</v>
      </c>
      <c r="D105">
        <v>0</v>
      </c>
      <c r="E105" t="s">
        <v>212</v>
      </c>
      <c r="F105" t="s">
        <v>215</v>
      </c>
    </row>
    <row r="106" spans="1:6" x14ac:dyDescent="0.3">
      <c r="A106">
        <v>103</v>
      </c>
      <c r="B106" t="s">
        <v>222</v>
      </c>
      <c r="C106">
        <v>13.3</v>
      </c>
      <c r="D106">
        <v>0</v>
      </c>
      <c r="E106" t="s">
        <v>212</v>
      </c>
      <c r="F106" t="s">
        <v>215</v>
      </c>
    </row>
    <row r="107" spans="1:6" x14ac:dyDescent="0.3">
      <c r="A107">
        <v>104</v>
      </c>
      <c r="B107" t="s">
        <v>222</v>
      </c>
      <c r="C107">
        <v>1013.9699999999999</v>
      </c>
      <c r="D107">
        <v>0</v>
      </c>
      <c r="E107" t="s">
        <v>212</v>
      </c>
      <c r="F107" t="s">
        <v>215</v>
      </c>
    </row>
    <row r="108" spans="1:6" x14ac:dyDescent="0.3">
      <c r="A108">
        <v>105</v>
      </c>
      <c r="B108" t="s">
        <v>222</v>
      </c>
      <c r="C108">
        <v>13.3</v>
      </c>
      <c r="D108">
        <v>0</v>
      </c>
      <c r="E108" t="s">
        <v>212</v>
      </c>
      <c r="F108" t="s">
        <v>215</v>
      </c>
    </row>
    <row r="109" spans="1:6" x14ac:dyDescent="0.3">
      <c r="A109">
        <v>106</v>
      </c>
      <c r="B109" t="s">
        <v>222</v>
      </c>
      <c r="C109">
        <v>113.97</v>
      </c>
      <c r="D109">
        <v>0</v>
      </c>
      <c r="E109" t="s">
        <v>212</v>
      </c>
      <c r="F109" t="s">
        <v>215</v>
      </c>
    </row>
    <row r="110" spans="1:6" x14ac:dyDescent="0.3">
      <c r="A110">
        <v>107</v>
      </c>
      <c r="B110" t="s">
        <v>222</v>
      </c>
      <c r="C110">
        <v>113.97</v>
      </c>
      <c r="D110">
        <v>0</v>
      </c>
      <c r="E110" t="s">
        <v>212</v>
      </c>
      <c r="F110" t="s">
        <v>215</v>
      </c>
    </row>
    <row r="111" spans="1:6" x14ac:dyDescent="0.3">
      <c r="A111">
        <v>108</v>
      </c>
      <c r="B111" t="s">
        <v>222</v>
      </c>
      <c r="C111">
        <v>13.3</v>
      </c>
      <c r="D111">
        <v>0</v>
      </c>
      <c r="E111" t="s">
        <v>212</v>
      </c>
      <c r="F111" t="s">
        <v>215</v>
      </c>
    </row>
    <row r="112" spans="1:6" x14ac:dyDescent="0.3">
      <c r="A112">
        <v>109</v>
      </c>
      <c r="B112" t="s">
        <v>222</v>
      </c>
      <c r="C112">
        <v>13.3</v>
      </c>
      <c r="D112">
        <v>0</v>
      </c>
      <c r="E112" t="s">
        <v>212</v>
      </c>
      <c r="F112" t="s">
        <v>215</v>
      </c>
    </row>
    <row r="113" spans="1:6" x14ac:dyDescent="0.3">
      <c r="A113">
        <v>110</v>
      </c>
      <c r="B113" t="s">
        <v>222</v>
      </c>
      <c r="C113">
        <v>113.97</v>
      </c>
      <c r="D113">
        <v>0</v>
      </c>
      <c r="E113" t="s">
        <v>212</v>
      </c>
      <c r="F113" t="s">
        <v>215</v>
      </c>
    </row>
    <row r="114" spans="1:6" x14ac:dyDescent="0.3">
      <c r="A114">
        <v>111</v>
      </c>
      <c r="B114" t="s">
        <v>222</v>
      </c>
      <c r="C114">
        <v>1013.9699999999999</v>
      </c>
      <c r="D114">
        <v>0</v>
      </c>
      <c r="E114" t="s">
        <v>212</v>
      </c>
      <c r="F114" t="s">
        <v>215</v>
      </c>
    </row>
    <row r="115" spans="1:6" x14ac:dyDescent="0.3">
      <c r="A115">
        <v>112</v>
      </c>
      <c r="B115" t="s">
        <v>222</v>
      </c>
      <c r="C115">
        <v>1013.9699999999999</v>
      </c>
      <c r="D115">
        <v>0</v>
      </c>
      <c r="E115" t="s">
        <v>212</v>
      </c>
      <c r="F115" t="s">
        <v>215</v>
      </c>
    </row>
    <row r="116" spans="1:6" x14ac:dyDescent="0.3">
      <c r="A116">
        <v>113</v>
      </c>
      <c r="B116" t="s">
        <v>222</v>
      </c>
      <c r="C116">
        <v>1013.9699999999999</v>
      </c>
      <c r="D116">
        <v>0</v>
      </c>
      <c r="E116" t="s">
        <v>212</v>
      </c>
      <c r="F116" t="s">
        <v>215</v>
      </c>
    </row>
    <row r="117" spans="1:6" x14ac:dyDescent="0.3">
      <c r="A117">
        <v>114</v>
      </c>
      <c r="B117" t="s">
        <v>222</v>
      </c>
      <c r="C117">
        <v>13.3</v>
      </c>
      <c r="D117">
        <v>0</v>
      </c>
      <c r="E117" t="s">
        <v>212</v>
      </c>
      <c r="F117" t="s">
        <v>215</v>
      </c>
    </row>
    <row r="118" spans="1:6" x14ac:dyDescent="0.3">
      <c r="A118">
        <v>115</v>
      </c>
      <c r="B118" t="s">
        <v>584</v>
      </c>
      <c r="C118">
        <v>0</v>
      </c>
      <c r="D118">
        <v>0</v>
      </c>
      <c r="E118" t="s">
        <v>212</v>
      </c>
      <c r="F118" t="s">
        <v>215</v>
      </c>
    </row>
    <row r="119" spans="1:6" x14ac:dyDescent="0.3">
      <c r="A119">
        <v>116</v>
      </c>
      <c r="B119" t="s">
        <v>584</v>
      </c>
      <c r="C119">
        <v>0</v>
      </c>
      <c r="D119">
        <v>0</v>
      </c>
      <c r="E119" t="s">
        <v>212</v>
      </c>
      <c r="F119" t="s">
        <v>215</v>
      </c>
    </row>
    <row r="120" spans="1:6" x14ac:dyDescent="0.3">
      <c r="A120">
        <v>117</v>
      </c>
      <c r="B120" t="s">
        <v>584</v>
      </c>
      <c r="C120">
        <v>0</v>
      </c>
      <c r="D120">
        <v>0</v>
      </c>
      <c r="E120" t="s">
        <v>212</v>
      </c>
      <c r="F120" t="s">
        <v>215</v>
      </c>
    </row>
    <row r="121" spans="1:6" x14ac:dyDescent="0.3">
      <c r="A121">
        <v>118</v>
      </c>
      <c r="B121" t="s">
        <v>584</v>
      </c>
      <c r="C121">
        <v>0</v>
      </c>
      <c r="D121">
        <v>0</v>
      </c>
      <c r="E121" t="s">
        <v>212</v>
      </c>
      <c r="F121" t="s">
        <v>215</v>
      </c>
    </row>
    <row r="122" spans="1:6" x14ac:dyDescent="0.3">
      <c r="A122">
        <v>119</v>
      </c>
      <c r="B122" t="s">
        <v>584</v>
      </c>
      <c r="C122">
        <v>0</v>
      </c>
      <c r="D122">
        <v>0</v>
      </c>
      <c r="E122" t="s">
        <v>212</v>
      </c>
      <c r="F122" t="s">
        <v>215</v>
      </c>
    </row>
    <row r="123" spans="1:6" x14ac:dyDescent="0.3">
      <c r="A123">
        <v>120</v>
      </c>
      <c r="B123" t="s">
        <v>584</v>
      </c>
      <c r="C123">
        <v>0</v>
      </c>
      <c r="D123">
        <v>0</v>
      </c>
      <c r="E123" t="s">
        <v>212</v>
      </c>
      <c r="F123" t="s">
        <v>215</v>
      </c>
    </row>
    <row r="124" spans="1:6" x14ac:dyDescent="0.3">
      <c r="A124">
        <v>121</v>
      </c>
      <c r="B124" t="s">
        <v>584</v>
      </c>
      <c r="C124">
        <v>0</v>
      </c>
      <c r="D124">
        <v>0</v>
      </c>
      <c r="E124" t="s">
        <v>212</v>
      </c>
      <c r="F124" t="s">
        <v>215</v>
      </c>
    </row>
    <row r="125" spans="1:6" x14ac:dyDescent="0.3">
      <c r="A125">
        <v>122</v>
      </c>
      <c r="B125" t="s">
        <v>584</v>
      </c>
      <c r="C125">
        <v>0</v>
      </c>
      <c r="D125">
        <v>0</v>
      </c>
      <c r="E125" t="s">
        <v>212</v>
      </c>
      <c r="F125" t="s">
        <v>215</v>
      </c>
    </row>
    <row r="126" spans="1:6" x14ac:dyDescent="0.3">
      <c r="A126">
        <v>123</v>
      </c>
      <c r="B126" t="s">
        <v>584</v>
      </c>
      <c r="C126">
        <v>0</v>
      </c>
      <c r="D126">
        <v>0</v>
      </c>
      <c r="E126" t="s">
        <v>212</v>
      </c>
      <c r="F126" t="s">
        <v>215</v>
      </c>
    </row>
    <row r="127" spans="1:6" x14ac:dyDescent="0.3">
      <c r="A127">
        <v>124</v>
      </c>
      <c r="B127" t="s">
        <v>584</v>
      </c>
      <c r="C127">
        <v>0</v>
      </c>
      <c r="D127">
        <v>0</v>
      </c>
      <c r="E127" t="s">
        <v>212</v>
      </c>
      <c r="F127" t="s">
        <v>215</v>
      </c>
    </row>
    <row r="128" spans="1:6" x14ac:dyDescent="0.3">
      <c r="A128">
        <v>125</v>
      </c>
      <c r="B128" t="s">
        <v>584</v>
      </c>
      <c r="C128">
        <v>0</v>
      </c>
      <c r="D128">
        <v>0</v>
      </c>
      <c r="E128" t="s">
        <v>212</v>
      </c>
      <c r="F128" t="s">
        <v>215</v>
      </c>
    </row>
    <row r="129" spans="1:6" x14ac:dyDescent="0.3">
      <c r="A129">
        <v>126</v>
      </c>
      <c r="B129" t="s">
        <v>584</v>
      </c>
      <c r="C129">
        <v>0</v>
      </c>
      <c r="D129">
        <v>0</v>
      </c>
      <c r="E129" t="s">
        <v>212</v>
      </c>
      <c r="F129" t="s">
        <v>215</v>
      </c>
    </row>
    <row r="130" spans="1:6" x14ac:dyDescent="0.3">
      <c r="A130">
        <v>127</v>
      </c>
      <c r="B130" t="s">
        <v>584</v>
      </c>
      <c r="C130">
        <v>0</v>
      </c>
      <c r="D130">
        <v>0</v>
      </c>
      <c r="E130" t="s">
        <v>212</v>
      </c>
      <c r="F130" t="s">
        <v>215</v>
      </c>
    </row>
    <row r="131" spans="1:6" x14ac:dyDescent="0.3">
      <c r="A131">
        <v>128</v>
      </c>
      <c r="B131" t="s">
        <v>584</v>
      </c>
      <c r="C131">
        <v>0</v>
      </c>
      <c r="D131">
        <v>0</v>
      </c>
      <c r="E131" t="s">
        <v>212</v>
      </c>
      <c r="F131" t="s">
        <v>215</v>
      </c>
    </row>
    <row r="132" spans="1:6" x14ac:dyDescent="0.3">
      <c r="A132">
        <v>129</v>
      </c>
      <c r="B132" t="s">
        <v>584</v>
      </c>
      <c r="C132">
        <v>0</v>
      </c>
      <c r="D132">
        <v>0</v>
      </c>
      <c r="E132" t="s">
        <v>212</v>
      </c>
      <c r="F132" t="s">
        <v>215</v>
      </c>
    </row>
    <row r="133" spans="1:6" x14ac:dyDescent="0.3">
      <c r="A133">
        <v>130</v>
      </c>
      <c r="B133" t="s">
        <v>584</v>
      </c>
      <c r="C133">
        <v>0</v>
      </c>
      <c r="D133">
        <v>0</v>
      </c>
      <c r="E133" t="s">
        <v>212</v>
      </c>
      <c r="F133" t="s">
        <v>215</v>
      </c>
    </row>
    <row r="134" spans="1:6" x14ac:dyDescent="0.3">
      <c r="A134">
        <v>131</v>
      </c>
      <c r="B134" t="s">
        <v>584</v>
      </c>
      <c r="C134">
        <v>0</v>
      </c>
      <c r="D134">
        <v>0</v>
      </c>
      <c r="E134" t="s">
        <v>212</v>
      </c>
      <c r="F134" t="s">
        <v>215</v>
      </c>
    </row>
    <row r="135" spans="1:6" x14ac:dyDescent="0.3">
      <c r="A135">
        <v>132</v>
      </c>
      <c r="B135" t="s">
        <v>584</v>
      </c>
      <c r="C135">
        <v>0</v>
      </c>
      <c r="D135">
        <v>0</v>
      </c>
      <c r="E135" t="s">
        <v>212</v>
      </c>
      <c r="F135" t="s">
        <v>215</v>
      </c>
    </row>
    <row r="136" spans="1:6" x14ac:dyDescent="0.3">
      <c r="A136">
        <v>133</v>
      </c>
      <c r="B136" t="s">
        <v>584</v>
      </c>
      <c r="C136">
        <v>0</v>
      </c>
      <c r="D136">
        <v>0</v>
      </c>
      <c r="E136" t="s">
        <v>212</v>
      </c>
      <c r="F136" t="s">
        <v>215</v>
      </c>
    </row>
    <row r="137" spans="1:6" x14ac:dyDescent="0.3">
      <c r="A137">
        <v>134</v>
      </c>
      <c r="B137" t="s">
        <v>584</v>
      </c>
      <c r="C137">
        <v>0</v>
      </c>
      <c r="D137">
        <v>0</v>
      </c>
      <c r="E137" t="s">
        <v>212</v>
      </c>
      <c r="F137" t="s">
        <v>215</v>
      </c>
    </row>
    <row r="138" spans="1:6" x14ac:dyDescent="0.3">
      <c r="A138">
        <v>135</v>
      </c>
      <c r="B138" t="s">
        <v>584</v>
      </c>
      <c r="C138">
        <v>0</v>
      </c>
      <c r="D138">
        <v>0</v>
      </c>
      <c r="E138" t="s">
        <v>212</v>
      </c>
      <c r="F138" t="s">
        <v>215</v>
      </c>
    </row>
    <row r="139" spans="1:6" x14ac:dyDescent="0.3">
      <c r="A139">
        <v>136</v>
      </c>
      <c r="B139" t="s">
        <v>584</v>
      </c>
      <c r="C139">
        <v>0</v>
      </c>
      <c r="D139">
        <v>0</v>
      </c>
      <c r="E139" t="s">
        <v>212</v>
      </c>
      <c r="F139" t="s">
        <v>215</v>
      </c>
    </row>
    <row r="140" spans="1:6" x14ac:dyDescent="0.3">
      <c r="A140">
        <v>137</v>
      </c>
      <c r="B140" t="s">
        <v>584</v>
      </c>
      <c r="C140">
        <v>0</v>
      </c>
      <c r="D140">
        <v>0</v>
      </c>
      <c r="E140" t="s">
        <v>212</v>
      </c>
      <c r="F140" t="s">
        <v>215</v>
      </c>
    </row>
    <row r="141" spans="1:6" x14ac:dyDescent="0.3">
      <c r="A141">
        <v>138</v>
      </c>
      <c r="B141" t="s">
        <v>584</v>
      </c>
      <c r="C141">
        <v>0</v>
      </c>
      <c r="D141">
        <v>0</v>
      </c>
      <c r="E141" t="s">
        <v>212</v>
      </c>
      <c r="F141" t="s">
        <v>215</v>
      </c>
    </row>
    <row r="142" spans="1:6" x14ac:dyDescent="0.3">
      <c r="A142">
        <v>139</v>
      </c>
      <c r="B142" t="s">
        <v>584</v>
      </c>
      <c r="C142">
        <v>0</v>
      </c>
      <c r="D142">
        <v>0</v>
      </c>
      <c r="E142" t="s">
        <v>212</v>
      </c>
      <c r="F142" t="s">
        <v>215</v>
      </c>
    </row>
    <row r="143" spans="1:6" x14ac:dyDescent="0.3">
      <c r="A143">
        <v>140</v>
      </c>
      <c r="B143" t="s">
        <v>584</v>
      </c>
      <c r="C143">
        <v>0</v>
      </c>
      <c r="D143">
        <v>0</v>
      </c>
      <c r="E143" t="s">
        <v>212</v>
      </c>
      <c r="F143" t="s">
        <v>215</v>
      </c>
    </row>
    <row r="144" spans="1:6" x14ac:dyDescent="0.3">
      <c r="A144">
        <v>141</v>
      </c>
      <c r="B144" t="s">
        <v>584</v>
      </c>
      <c r="C144">
        <v>0</v>
      </c>
      <c r="D144">
        <v>0</v>
      </c>
      <c r="E144" t="s">
        <v>212</v>
      </c>
      <c r="F144" t="s">
        <v>215</v>
      </c>
    </row>
    <row r="145" spans="1:6" x14ac:dyDescent="0.3">
      <c r="A145">
        <v>142</v>
      </c>
      <c r="B145" t="s">
        <v>584</v>
      </c>
      <c r="C145">
        <v>0</v>
      </c>
      <c r="D145">
        <v>0</v>
      </c>
      <c r="E145" t="s">
        <v>212</v>
      </c>
      <c r="F145" t="s">
        <v>215</v>
      </c>
    </row>
    <row r="146" spans="1:6" x14ac:dyDescent="0.3">
      <c r="A146">
        <v>143</v>
      </c>
      <c r="B146" t="s">
        <v>584</v>
      </c>
      <c r="C146">
        <v>0</v>
      </c>
      <c r="D146">
        <v>0</v>
      </c>
      <c r="E146" t="s">
        <v>212</v>
      </c>
      <c r="F146" t="s">
        <v>215</v>
      </c>
    </row>
    <row r="147" spans="1:6" x14ac:dyDescent="0.3">
      <c r="A147">
        <v>144</v>
      </c>
      <c r="B147" t="s">
        <v>584</v>
      </c>
      <c r="C147">
        <v>0</v>
      </c>
      <c r="D147">
        <v>0</v>
      </c>
      <c r="E147" t="s">
        <v>212</v>
      </c>
      <c r="F147" t="s">
        <v>215</v>
      </c>
    </row>
    <row r="148" spans="1:6" x14ac:dyDescent="0.3">
      <c r="A148">
        <v>145</v>
      </c>
      <c r="B148" t="s">
        <v>584</v>
      </c>
      <c r="C148">
        <v>0</v>
      </c>
      <c r="D148">
        <v>0</v>
      </c>
      <c r="E148" t="s">
        <v>212</v>
      </c>
      <c r="F148" t="s">
        <v>215</v>
      </c>
    </row>
    <row r="149" spans="1:6" x14ac:dyDescent="0.3">
      <c r="A149">
        <v>146</v>
      </c>
      <c r="B149" t="s">
        <v>584</v>
      </c>
      <c r="C149">
        <v>0</v>
      </c>
      <c r="D149">
        <v>0</v>
      </c>
      <c r="E149" t="s">
        <v>212</v>
      </c>
      <c r="F149" t="s">
        <v>215</v>
      </c>
    </row>
    <row r="150" spans="1:6" x14ac:dyDescent="0.3">
      <c r="A150">
        <v>147</v>
      </c>
      <c r="B150" t="s">
        <v>584</v>
      </c>
      <c r="C150">
        <v>0</v>
      </c>
      <c r="D150">
        <v>0</v>
      </c>
      <c r="E150" t="s">
        <v>212</v>
      </c>
      <c r="F150" t="s">
        <v>215</v>
      </c>
    </row>
    <row r="151" spans="1:6" x14ac:dyDescent="0.3">
      <c r="A151">
        <v>148</v>
      </c>
      <c r="B151" t="s">
        <v>584</v>
      </c>
      <c r="C151">
        <v>0</v>
      </c>
      <c r="D151">
        <v>0</v>
      </c>
      <c r="E151" t="s">
        <v>212</v>
      </c>
      <c r="F151" t="s">
        <v>215</v>
      </c>
    </row>
    <row r="152" spans="1:6" x14ac:dyDescent="0.3">
      <c r="A152">
        <v>149</v>
      </c>
      <c r="B152" t="s">
        <v>584</v>
      </c>
      <c r="C152">
        <v>0</v>
      </c>
      <c r="D152">
        <v>0</v>
      </c>
      <c r="E152" t="s">
        <v>212</v>
      </c>
      <c r="F152" t="s">
        <v>215</v>
      </c>
    </row>
    <row r="153" spans="1:6" x14ac:dyDescent="0.3">
      <c r="A153">
        <v>150</v>
      </c>
      <c r="B153" t="s">
        <v>584</v>
      </c>
      <c r="C153">
        <v>0</v>
      </c>
      <c r="D153">
        <v>0</v>
      </c>
      <c r="E153" t="s">
        <v>212</v>
      </c>
      <c r="F153" t="s">
        <v>215</v>
      </c>
    </row>
    <row r="154" spans="1:6" x14ac:dyDescent="0.3">
      <c r="A154">
        <v>151</v>
      </c>
      <c r="B154" t="s">
        <v>584</v>
      </c>
      <c r="C154">
        <v>0</v>
      </c>
      <c r="D154">
        <v>0</v>
      </c>
      <c r="E154" t="s">
        <v>212</v>
      </c>
      <c r="F154" t="s">
        <v>215</v>
      </c>
    </row>
    <row r="155" spans="1:6" x14ac:dyDescent="0.3">
      <c r="A155">
        <v>152</v>
      </c>
      <c r="B155" t="s">
        <v>584</v>
      </c>
      <c r="C155">
        <v>0</v>
      </c>
      <c r="D155">
        <v>0</v>
      </c>
      <c r="E155" t="s">
        <v>212</v>
      </c>
      <c r="F155" t="s">
        <v>215</v>
      </c>
    </row>
    <row r="156" spans="1:6" x14ac:dyDescent="0.3">
      <c r="A156">
        <v>153</v>
      </c>
      <c r="B156" t="s">
        <v>584</v>
      </c>
      <c r="C156">
        <v>0</v>
      </c>
      <c r="D156">
        <v>0</v>
      </c>
      <c r="E156" t="s">
        <v>212</v>
      </c>
      <c r="F15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6"/>
  <sheetViews>
    <sheetView topLeftCell="A3" workbookViewId="0">
      <selection activeCell="A3" sqref="A3"/>
    </sheetView>
  </sheetViews>
  <sheetFormatPr baseColWidth="10" defaultColWidth="9.109375" defaultRowHeight="14.4" x14ac:dyDescent="0.3"/>
  <cols>
    <col min="1" max="1" width="4"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row r="30" spans="1:3" x14ac:dyDescent="0.3">
      <c r="A30">
        <v>27</v>
      </c>
      <c r="B30" t="s">
        <v>223</v>
      </c>
      <c r="C30" t="s">
        <v>215</v>
      </c>
    </row>
    <row r="31" spans="1:3" x14ac:dyDescent="0.3">
      <c r="A31">
        <v>28</v>
      </c>
      <c r="B31" t="s">
        <v>223</v>
      </c>
      <c r="C31" t="s">
        <v>215</v>
      </c>
    </row>
    <row r="32" spans="1:3" x14ac:dyDescent="0.3">
      <c r="A32">
        <v>29</v>
      </c>
      <c r="B32" t="s">
        <v>223</v>
      </c>
      <c r="C32" t="s">
        <v>215</v>
      </c>
    </row>
    <row r="33" spans="1:3" x14ac:dyDescent="0.3">
      <c r="A33">
        <v>30</v>
      </c>
      <c r="B33" t="s">
        <v>223</v>
      </c>
      <c r="C33" t="s">
        <v>215</v>
      </c>
    </row>
    <row r="34" spans="1:3" x14ac:dyDescent="0.3">
      <c r="A34">
        <v>31</v>
      </c>
      <c r="B34" t="s">
        <v>223</v>
      </c>
      <c r="C34" t="s">
        <v>215</v>
      </c>
    </row>
    <row r="35" spans="1:3" x14ac:dyDescent="0.3">
      <c r="A35">
        <v>32</v>
      </c>
      <c r="B35" t="s">
        <v>223</v>
      </c>
      <c r="C35" t="s">
        <v>215</v>
      </c>
    </row>
    <row r="36" spans="1:3" x14ac:dyDescent="0.3">
      <c r="A36">
        <v>33</v>
      </c>
      <c r="B36" t="s">
        <v>223</v>
      </c>
      <c r="C36" t="s">
        <v>215</v>
      </c>
    </row>
    <row r="37" spans="1:3" x14ac:dyDescent="0.3">
      <c r="A37">
        <v>34</v>
      </c>
      <c r="B37" t="s">
        <v>223</v>
      </c>
      <c r="C37" t="s">
        <v>215</v>
      </c>
    </row>
    <row r="38" spans="1:3" x14ac:dyDescent="0.3">
      <c r="A38">
        <v>35</v>
      </c>
      <c r="B38" t="s">
        <v>223</v>
      </c>
      <c r="C38" t="s">
        <v>215</v>
      </c>
    </row>
    <row r="39" spans="1:3" x14ac:dyDescent="0.3">
      <c r="A39">
        <v>36</v>
      </c>
      <c r="B39" t="s">
        <v>223</v>
      </c>
      <c r="C39" t="s">
        <v>215</v>
      </c>
    </row>
    <row r="40" spans="1:3" x14ac:dyDescent="0.3">
      <c r="A40">
        <v>37</v>
      </c>
      <c r="B40" t="s">
        <v>223</v>
      </c>
      <c r="C40" t="s">
        <v>215</v>
      </c>
    </row>
    <row r="41" spans="1:3" x14ac:dyDescent="0.3">
      <c r="A41">
        <v>38</v>
      </c>
      <c r="B41" t="s">
        <v>223</v>
      </c>
      <c r="C41" t="s">
        <v>215</v>
      </c>
    </row>
    <row r="42" spans="1:3" x14ac:dyDescent="0.3">
      <c r="A42">
        <v>39</v>
      </c>
      <c r="B42" t="s">
        <v>223</v>
      </c>
      <c r="C42" t="s">
        <v>215</v>
      </c>
    </row>
    <row r="43" spans="1:3" x14ac:dyDescent="0.3">
      <c r="A43">
        <v>40</v>
      </c>
      <c r="B43" t="s">
        <v>223</v>
      </c>
      <c r="C43" t="s">
        <v>215</v>
      </c>
    </row>
    <row r="44" spans="1:3" x14ac:dyDescent="0.3">
      <c r="A44">
        <v>41</v>
      </c>
      <c r="B44" t="s">
        <v>223</v>
      </c>
      <c r="C44" t="s">
        <v>215</v>
      </c>
    </row>
    <row r="45" spans="1:3" x14ac:dyDescent="0.3">
      <c r="A45">
        <v>42</v>
      </c>
      <c r="B45" t="s">
        <v>223</v>
      </c>
      <c r="C45" t="s">
        <v>215</v>
      </c>
    </row>
    <row r="46" spans="1:3" x14ac:dyDescent="0.3">
      <c r="A46">
        <v>43</v>
      </c>
      <c r="B46" t="s">
        <v>223</v>
      </c>
      <c r="C46" t="s">
        <v>215</v>
      </c>
    </row>
    <row r="47" spans="1:3" x14ac:dyDescent="0.3">
      <c r="A47">
        <v>44</v>
      </c>
      <c r="B47" t="s">
        <v>223</v>
      </c>
      <c r="C47" t="s">
        <v>215</v>
      </c>
    </row>
    <row r="48" spans="1:3" x14ac:dyDescent="0.3">
      <c r="A48">
        <v>45</v>
      </c>
      <c r="B48" t="s">
        <v>223</v>
      </c>
      <c r="C48" t="s">
        <v>215</v>
      </c>
    </row>
    <row r="49" spans="1:3" x14ac:dyDescent="0.3">
      <c r="A49">
        <v>46</v>
      </c>
      <c r="B49" t="s">
        <v>223</v>
      </c>
      <c r="C49" t="s">
        <v>215</v>
      </c>
    </row>
    <row r="50" spans="1:3" x14ac:dyDescent="0.3">
      <c r="A50">
        <v>47</v>
      </c>
      <c r="B50" t="s">
        <v>223</v>
      </c>
      <c r="C50" t="s">
        <v>215</v>
      </c>
    </row>
    <row r="51" spans="1:3" x14ac:dyDescent="0.3">
      <c r="A51">
        <v>48</v>
      </c>
      <c r="B51" t="s">
        <v>223</v>
      </c>
      <c r="C51" t="s">
        <v>215</v>
      </c>
    </row>
    <row r="52" spans="1:3" x14ac:dyDescent="0.3">
      <c r="A52">
        <v>49</v>
      </c>
      <c r="B52" t="s">
        <v>223</v>
      </c>
      <c r="C52" t="s">
        <v>215</v>
      </c>
    </row>
    <row r="53" spans="1:3" x14ac:dyDescent="0.3">
      <c r="A53">
        <v>50</v>
      </c>
      <c r="B53" t="s">
        <v>223</v>
      </c>
      <c r="C53" t="s">
        <v>215</v>
      </c>
    </row>
    <row r="54" spans="1:3" x14ac:dyDescent="0.3">
      <c r="A54">
        <v>51</v>
      </c>
      <c r="B54" t="s">
        <v>223</v>
      </c>
      <c r="C54" t="s">
        <v>215</v>
      </c>
    </row>
    <row r="55" spans="1:3" x14ac:dyDescent="0.3">
      <c r="A55">
        <v>52</v>
      </c>
      <c r="B55" t="s">
        <v>223</v>
      </c>
      <c r="C55" t="s">
        <v>215</v>
      </c>
    </row>
    <row r="56" spans="1:3" x14ac:dyDescent="0.3">
      <c r="A56">
        <v>53</v>
      </c>
      <c r="B56" t="s">
        <v>223</v>
      </c>
      <c r="C56" t="s">
        <v>215</v>
      </c>
    </row>
    <row r="57" spans="1:3" x14ac:dyDescent="0.3">
      <c r="A57">
        <v>54</v>
      </c>
      <c r="B57" t="s">
        <v>223</v>
      </c>
      <c r="C57" t="s">
        <v>215</v>
      </c>
    </row>
    <row r="58" spans="1:3" x14ac:dyDescent="0.3">
      <c r="A58">
        <v>55</v>
      </c>
      <c r="B58" t="s">
        <v>223</v>
      </c>
      <c r="C58" t="s">
        <v>215</v>
      </c>
    </row>
    <row r="59" spans="1:3" x14ac:dyDescent="0.3">
      <c r="A59">
        <v>56</v>
      </c>
      <c r="B59" t="s">
        <v>223</v>
      </c>
      <c r="C59" t="s">
        <v>215</v>
      </c>
    </row>
    <row r="60" spans="1:3" x14ac:dyDescent="0.3">
      <c r="A60">
        <v>57</v>
      </c>
      <c r="B60" t="s">
        <v>223</v>
      </c>
      <c r="C60" t="s">
        <v>215</v>
      </c>
    </row>
    <row r="61" spans="1:3" x14ac:dyDescent="0.3">
      <c r="A61">
        <v>58</v>
      </c>
      <c r="B61" t="s">
        <v>223</v>
      </c>
      <c r="C61" t="s">
        <v>215</v>
      </c>
    </row>
    <row r="62" spans="1:3" x14ac:dyDescent="0.3">
      <c r="A62">
        <v>59</v>
      </c>
      <c r="B62" t="s">
        <v>223</v>
      </c>
      <c r="C62" t="s">
        <v>215</v>
      </c>
    </row>
    <row r="63" spans="1:3" x14ac:dyDescent="0.3">
      <c r="A63">
        <v>60</v>
      </c>
      <c r="B63" t="s">
        <v>223</v>
      </c>
      <c r="C63" t="s">
        <v>215</v>
      </c>
    </row>
    <row r="64" spans="1:3" x14ac:dyDescent="0.3">
      <c r="A64">
        <v>61</v>
      </c>
      <c r="B64" t="s">
        <v>223</v>
      </c>
      <c r="C64" t="s">
        <v>215</v>
      </c>
    </row>
    <row r="65" spans="1:3" x14ac:dyDescent="0.3">
      <c r="A65">
        <v>62</v>
      </c>
      <c r="B65" t="s">
        <v>223</v>
      </c>
      <c r="C65" t="s">
        <v>215</v>
      </c>
    </row>
    <row r="66" spans="1:3" x14ac:dyDescent="0.3">
      <c r="A66">
        <v>63</v>
      </c>
      <c r="B66" t="s">
        <v>223</v>
      </c>
      <c r="C66" t="s">
        <v>215</v>
      </c>
    </row>
    <row r="67" spans="1:3" x14ac:dyDescent="0.3">
      <c r="A67">
        <v>64</v>
      </c>
      <c r="B67" t="s">
        <v>223</v>
      </c>
      <c r="C67" t="s">
        <v>215</v>
      </c>
    </row>
    <row r="68" spans="1:3" x14ac:dyDescent="0.3">
      <c r="A68">
        <v>65</v>
      </c>
      <c r="B68" t="s">
        <v>223</v>
      </c>
      <c r="C68" t="s">
        <v>215</v>
      </c>
    </row>
    <row r="69" spans="1:3" x14ac:dyDescent="0.3">
      <c r="A69">
        <v>66</v>
      </c>
      <c r="B69" t="s">
        <v>223</v>
      </c>
      <c r="C69" t="s">
        <v>215</v>
      </c>
    </row>
    <row r="70" spans="1:3" x14ac:dyDescent="0.3">
      <c r="A70">
        <v>67</v>
      </c>
      <c r="B70" t="s">
        <v>223</v>
      </c>
      <c r="C70" t="s">
        <v>215</v>
      </c>
    </row>
    <row r="71" spans="1:3" x14ac:dyDescent="0.3">
      <c r="A71">
        <v>68</v>
      </c>
      <c r="B71" t="s">
        <v>223</v>
      </c>
      <c r="C71" t="s">
        <v>215</v>
      </c>
    </row>
    <row r="72" spans="1:3" x14ac:dyDescent="0.3">
      <c r="A72">
        <v>69</v>
      </c>
      <c r="B72" t="s">
        <v>223</v>
      </c>
      <c r="C72" t="s">
        <v>215</v>
      </c>
    </row>
    <row r="73" spans="1:3" x14ac:dyDescent="0.3">
      <c r="A73">
        <v>70</v>
      </c>
      <c r="B73" t="s">
        <v>223</v>
      </c>
      <c r="C73" t="s">
        <v>215</v>
      </c>
    </row>
    <row r="74" spans="1:3" x14ac:dyDescent="0.3">
      <c r="A74">
        <v>71</v>
      </c>
      <c r="B74" t="s">
        <v>223</v>
      </c>
      <c r="C74" t="s">
        <v>215</v>
      </c>
    </row>
    <row r="75" spans="1:3" x14ac:dyDescent="0.3">
      <c r="A75">
        <v>72</v>
      </c>
      <c r="B75" t="s">
        <v>223</v>
      </c>
      <c r="C75" t="s">
        <v>215</v>
      </c>
    </row>
    <row r="76" spans="1:3" x14ac:dyDescent="0.3">
      <c r="A76">
        <v>73</v>
      </c>
      <c r="B76" t="s">
        <v>223</v>
      </c>
      <c r="C76" t="s">
        <v>215</v>
      </c>
    </row>
    <row r="77" spans="1:3" x14ac:dyDescent="0.3">
      <c r="A77">
        <v>74</v>
      </c>
      <c r="B77" t="s">
        <v>223</v>
      </c>
      <c r="C77" t="s">
        <v>215</v>
      </c>
    </row>
    <row r="78" spans="1:3" x14ac:dyDescent="0.3">
      <c r="A78">
        <v>75</v>
      </c>
      <c r="B78" t="s">
        <v>223</v>
      </c>
      <c r="C78" t="s">
        <v>215</v>
      </c>
    </row>
    <row r="79" spans="1:3" x14ac:dyDescent="0.3">
      <c r="A79">
        <v>76</v>
      </c>
      <c r="B79" t="s">
        <v>223</v>
      </c>
      <c r="C79" t="s">
        <v>215</v>
      </c>
    </row>
    <row r="80" spans="1:3" x14ac:dyDescent="0.3">
      <c r="A80">
        <v>77</v>
      </c>
      <c r="B80" t="s">
        <v>223</v>
      </c>
      <c r="C80" t="s">
        <v>215</v>
      </c>
    </row>
    <row r="81" spans="1:3" x14ac:dyDescent="0.3">
      <c r="A81">
        <v>78</v>
      </c>
      <c r="B81" t="s">
        <v>223</v>
      </c>
      <c r="C81" t="s">
        <v>215</v>
      </c>
    </row>
    <row r="82" spans="1:3" x14ac:dyDescent="0.3">
      <c r="A82">
        <v>79</v>
      </c>
      <c r="B82" t="s">
        <v>223</v>
      </c>
      <c r="C82" t="s">
        <v>215</v>
      </c>
    </row>
    <row r="83" spans="1:3" x14ac:dyDescent="0.3">
      <c r="A83">
        <v>80</v>
      </c>
      <c r="B83" t="s">
        <v>223</v>
      </c>
      <c r="C83" t="s">
        <v>215</v>
      </c>
    </row>
    <row r="84" spans="1:3" x14ac:dyDescent="0.3">
      <c r="A84">
        <v>81</v>
      </c>
      <c r="B84" t="s">
        <v>223</v>
      </c>
      <c r="C84" t="s">
        <v>215</v>
      </c>
    </row>
    <row r="85" spans="1:3" x14ac:dyDescent="0.3">
      <c r="A85">
        <v>82</v>
      </c>
      <c r="B85" t="s">
        <v>223</v>
      </c>
      <c r="C85" t="s">
        <v>215</v>
      </c>
    </row>
    <row r="86" spans="1:3" x14ac:dyDescent="0.3">
      <c r="A86">
        <v>83</v>
      </c>
      <c r="B86" t="s">
        <v>223</v>
      </c>
      <c r="C86" t="s">
        <v>215</v>
      </c>
    </row>
    <row r="87" spans="1:3" x14ac:dyDescent="0.3">
      <c r="A87">
        <v>84</v>
      </c>
      <c r="B87" t="s">
        <v>223</v>
      </c>
      <c r="C87" t="s">
        <v>215</v>
      </c>
    </row>
    <row r="88" spans="1:3" x14ac:dyDescent="0.3">
      <c r="A88">
        <v>85</v>
      </c>
      <c r="B88" t="s">
        <v>223</v>
      </c>
      <c r="C88" t="s">
        <v>215</v>
      </c>
    </row>
    <row r="89" spans="1:3" x14ac:dyDescent="0.3">
      <c r="A89">
        <v>86</v>
      </c>
      <c r="B89" t="s">
        <v>223</v>
      </c>
      <c r="C89" t="s">
        <v>215</v>
      </c>
    </row>
    <row r="90" spans="1:3" x14ac:dyDescent="0.3">
      <c r="A90">
        <v>87</v>
      </c>
      <c r="B90" t="s">
        <v>223</v>
      </c>
      <c r="C90" t="s">
        <v>215</v>
      </c>
    </row>
    <row r="91" spans="1:3" x14ac:dyDescent="0.3">
      <c r="A91">
        <v>88</v>
      </c>
      <c r="B91" t="s">
        <v>223</v>
      </c>
      <c r="C91" t="s">
        <v>215</v>
      </c>
    </row>
    <row r="92" spans="1:3" x14ac:dyDescent="0.3">
      <c r="A92">
        <v>89</v>
      </c>
      <c r="B92" t="s">
        <v>223</v>
      </c>
      <c r="C92" t="s">
        <v>215</v>
      </c>
    </row>
    <row r="93" spans="1:3" x14ac:dyDescent="0.3">
      <c r="A93">
        <v>90</v>
      </c>
      <c r="B93" t="s">
        <v>223</v>
      </c>
      <c r="C93" t="s">
        <v>215</v>
      </c>
    </row>
    <row r="94" spans="1:3" x14ac:dyDescent="0.3">
      <c r="A94">
        <v>91</v>
      </c>
      <c r="B94" t="s">
        <v>223</v>
      </c>
      <c r="C94" t="s">
        <v>215</v>
      </c>
    </row>
    <row r="95" spans="1:3" x14ac:dyDescent="0.3">
      <c r="A95">
        <v>92</v>
      </c>
      <c r="B95" t="s">
        <v>223</v>
      </c>
      <c r="C95" t="s">
        <v>215</v>
      </c>
    </row>
    <row r="96" spans="1:3" x14ac:dyDescent="0.3">
      <c r="A96">
        <v>93</v>
      </c>
      <c r="B96" t="s">
        <v>223</v>
      </c>
      <c r="C96" t="s">
        <v>215</v>
      </c>
    </row>
    <row r="97" spans="1:3" x14ac:dyDescent="0.3">
      <c r="A97">
        <v>94</v>
      </c>
      <c r="B97" t="s">
        <v>223</v>
      </c>
      <c r="C97" t="s">
        <v>215</v>
      </c>
    </row>
    <row r="98" spans="1:3" x14ac:dyDescent="0.3">
      <c r="A98">
        <v>95</v>
      </c>
      <c r="B98" t="s">
        <v>223</v>
      </c>
      <c r="C98" t="s">
        <v>215</v>
      </c>
    </row>
    <row r="99" spans="1:3" x14ac:dyDescent="0.3">
      <c r="A99">
        <v>96</v>
      </c>
      <c r="B99" t="s">
        <v>223</v>
      </c>
      <c r="C99" t="s">
        <v>215</v>
      </c>
    </row>
    <row r="100" spans="1:3" x14ac:dyDescent="0.3">
      <c r="A100">
        <v>97</v>
      </c>
      <c r="B100" t="s">
        <v>223</v>
      </c>
      <c r="C100" t="s">
        <v>215</v>
      </c>
    </row>
    <row r="101" spans="1:3" x14ac:dyDescent="0.3">
      <c r="A101">
        <v>98</v>
      </c>
      <c r="B101" t="s">
        <v>223</v>
      </c>
      <c r="C101" t="s">
        <v>215</v>
      </c>
    </row>
    <row r="102" spans="1:3" x14ac:dyDescent="0.3">
      <c r="A102">
        <v>99</v>
      </c>
      <c r="B102" t="s">
        <v>223</v>
      </c>
      <c r="C102" t="s">
        <v>215</v>
      </c>
    </row>
    <row r="103" spans="1:3" x14ac:dyDescent="0.3">
      <c r="A103">
        <v>100</v>
      </c>
      <c r="B103" t="s">
        <v>223</v>
      </c>
      <c r="C103" t="s">
        <v>215</v>
      </c>
    </row>
    <row r="104" spans="1:3" x14ac:dyDescent="0.3">
      <c r="A104">
        <v>101</v>
      </c>
      <c r="B104" t="s">
        <v>223</v>
      </c>
      <c r="C104" t="s">
        <v>215</v>
      </c>
    </row>
    <row r="105" spans="1:3" x14ac:dyDescent="0.3">
      <c r="A105">
        <v>102</v>
      </c>
      <c r="B105" t="s">
        <v>223</v>
      </c>
      <c r="C105" t="s">
        <v>215</v>
      </c>
    </row>
    <row r="106" spans="1:3" x14ac:dyDescent="0.3">
      <c r="A106">
        <v>103</v>
      </c>
      <c r="B106" t="s">
        <v>223</v>
      </c>
      <c r="C106" t="s">
        <v>215</v>
      </c>
    </row>
    <row r="107" spans="1:3" x14ac:dyDescent="0.3">
      <c r="A107">
        <v>104</v>
      </c>
      <c r="B107" t="s">
        <v>223</v>
      </c>
      <c r="C107" t="s">
        <v>215</v>
      </c>
    </row>
    <row r="108" spans="1:3" x14ac:dyDescent="0.3">
      <c r="A108">
        <v>105</v>
      </c>
      <c r="B108" t="s">
        <v>223</v>
      </c>
      <c r="C108" t="s">
        <v>215</v>
      </c>
    </row>
    <row r="109" spans="1:3" x14ac:dyDescent="0.3">
      <c r="A109">
        <v>106</v>
      </c>
      <c r="B109" t="s">
        <v>223</v>
      </c>
      <c r="C109" t="s">
        <v>215</v>
      </c>
    </row>
    <row r="110" spans="1:3" x14ac:dyDescent="0.3">
      <c r="A110">
        <v>107</v>
      </c>
      <c r="B110" t="s">
        <v>223</v>
      </c>
      <c r="C110" t="s">
        <v>215</v>
      </c>
    </row>
    <row r="111" spans="1:3" x14ac:dyDescent="0.3">
      <c r="A111">
        <v>108</v>
      </c>
      <c r="B111" t="s">
        <v>223</v>
      </c>
      <c r="C111" t="s">
        <v>215</v>
      </c>
    </row>
    <row r="112" spans="1:3" x14ac:dyDescent="0.3">
      <c r="A112">
        <v>109</v>
      </c>
      <c r="B112" t="s">
        <v>223</v>
      </c>
      <c r="C112" t="s">
        <v>215</v>
      </c>
    </row>
    <row r="113" spans="1:3" x14ac:dyDescent="0.3">
      <c r="A113">
        <v>110</v>
      </c>
      <c r="B113" t="s">
        <v>223</v>
      </c>
      <c r="C113" t="s">
        <v>215</v>
      </c>
    </row>
    <row r="114" spans="1:3" x14ac:dyDescent="0.3">
      <c r="A114">
        <v>111</v>
      </c>
      <c r="B114" t="s">
        <v>223</v>
      </c>
      <c r="C114" t="s">
        <v>215</v>
      </c>
    </row>
    <row r="115" spans="1:3" x14ac:dyDescent="0.3">
      <c r="A115">
        <v>112</v>
      </c>
      <c r="B115" t="s">
        <v>223</v>
      </c>
      <c r="C115" t="s">
        <v>215</v>
      </c>
    </row>
    <row r="116" spans="1:3" x14ac:dyDescent="0.3">
      <c r="A116">
        <v>113</v>
      </c>
      <c r="B116" t="s">
        <v>223</v>
      </c>
      <c r="C116" t="s">
        <v>215</v>
      </c>
    </row>
    <row r="117" spans="1:3" x14ac:dyDescent="0.3">
      <c r="A117">
        <v>114</v>
      </c>
      <c r="B117" t="s">
        <v>223</v>
      </c>
      <c r="C117" t="s">
        <v>215</v>
      </c>
    </row>
    <row r="118" spans="1:3" x14ac:dyDescent="0.3">
      <c r="A118">
        <v>115</v>
      </c>
      <c r="B118" t="s">
        <v>584</v>
      </c>
      <c r="C118" t="s">
        <v>215</v>
      </c>
    </row>
    <row r="119" spans="1:3" x14ac:dyDescent="0.3">
      <c r="A119">
        <v>116</v>
      </c>
      <c r="B119" t="s">
        <v>584</v>
      </c>
      <c r="C119" t="s">
        <v>215</v>
      </c>
    </row>
    <row r="120" spans="1:3" x14ac:dyDescent="0.3">
      <c r="A120">
        <v>117</v>
      </c>
      <c r="B120" t="s">
        <v>584</v>
      </c>
      <c r="C120" t="s">
        <v>215</v>
      </c>
    </row>
    <row r="121" spans="1:3" x14ac:dyDescent="0.3">
      <c r="A121">
        <v>118</v>
      </c>
      <c r="B121" t="s">
        <v>584</v>
      </c>
      <c r="C121" t="s">
        <v>215</v>
      </c>
    </row>
    <row r="122" spans="1:3" x14ac:dyDescent="0.3">
      <c r="A122">
        <v>119</v>
      </c>
      <c r="B122" t="s">
        <v>584</v>
      </c>
      <c r="C122" t="s">
        <v>215</v>
      </c>
    </row>
    <row r="123" spans="1:3" x14ac:dyDescent="0.3">
      <c r="A123">
        <v>120</v>
      </c>
      <c r="B123" t="s">
        <v>584</v>
      </c>
      <c r="C123" t="s">
        <v>215</v>
      </c>
    </row>
    <row r="124" spans="1:3" x14ac:dyDescent="0.3">
      <c r="A124">
        <v>121</v>
      </c>
      <c r="B124" t="s">
        <v>584</v>
      </c>
      <c r="C124" t="s">
        <v>215</v>
      </c>
    </row>
    <row r="125" spans="1:3" x14ac:dyDescent="0.3">
      <c r="A125">
        <v>122</v>
      </c>
      <c r="B125" t="s">
        <v>584</v>
      </c>
      <c r="C125" t="s">
        <v>215</v>
      </c>
    </row>
    <row r="126" spans="1:3" x14ac:dyDescent="0.3">
      <c r="A126">
        <v>123</v>
      </c>
      <c r="B126" t="s">
        <v>584</v>
      </c>
      <c r="C126" t="s">
        <v>215</v>
      </c>
    </row>
    <row r="127" spans="1:3" x14ac:dyDescent="0.3">
      <c r="A127">
        <v>124</v>
      </c>
      <c r="B127" t="s">
        <v>584</v>
      </c>
      <c r="C127" t="s">
        <v>215</v>
      </c>
    </row>
    <row r="128" spans="1:3" x14ac:dyDescent="0.3">
      <c r="A128">
        <v>125</v>
      </c>
      <c r="B128" t="s">
        <v>584</v>
      </c>
      <c r="C128" t="s">
        <v>215</v>
      </c>
    </row>
    <row r="129" spans="1:3" x14ac:dyDescent="0.3">
      <c r="A129">
        <v>126</v>
      </c>
      <c r="B129" t="s">
        <v>584</v>
      </c>
      <c r="C129" t="s">
        <v>215</v>
      </c>
    </row>
    <row r="130" spans="1:3" x14ac:dyDescent="0.3">
      <c r="A130">
        <v>127</v>
      </c>
      <c r="B130" t="s">
        <v>584</v>
      </c>
      <c r="C130" t="s">
        <v>215</v>
      </c>
    </row>
    <row r="131" spans="1:3" x14ac:dyDescent="0.3">
      <c r="A131">
        <v>128</v>
      </c>
      <c r="B131" t="s">
        <v>584</v>
      </c>
      <c r="C131" t="s">
        <v>215</v>
      </c>
    </row>
    <row r="132" spans="1:3" x14ac:dyDescent="0.3">
      <c r="A132">
        <v>129</v>
      </c>
      <c r="B132" t="s">
        <v>584</v>
      </c>
      <c r="C132" t="s">
        <v>215</v>
      </c>
    </row>
    <row r="133" spans="1:3" x14ac:dyDescent="0.3">
      <c r="A133">
        <v>130</v>
      </c>
      <c r="B133" t="s">
        <v>584</v>
      </c>
      <c r="C133" t="s">
        <v>215</v>
      </c>
    </row>
    <row r="134" spans="1:3" x14ac:dyDescent="0.3">
      <c r="A134">
        <v>131</v>
      </c>
      <c r="B134" t="s">
        <v>584</v>
      </c>
      <c r="C134" t="s">
        <v>215</v>
      </c>
    </row>
    <row r="135" spans="1:3" x14ac:dyDescent="0.3">
      <c r="A135">
        <v>132</v>
      </c>
      <c r="B135" t="s">
        <v>584</v>
      </c>
      <c r="C135" t="s">
        <v>215</v>
      </c>
    </row>
    <row r="136" spans="1:3" x14ac:dyDescent="0.3">
      <c r="A136">
        <v>133</v>
      </c>
      <c r="B136" t="s">
        <v>584</v>
      </c>
      <c r="C136" t="s">
        <v>215</v>
      </c>
    </row>
    <row r="137" spans="1:3" x14ac:dyDescent="0.3">
      <c r="A137">
        <v>134</v>
      </c>
      <c r="B137" t="s">
        <v>584</v>
      </c>
      <c r="C137" t="s">
        <v>215</v>
      </c>
    </row>
    <row r="138" spans="1:3" x14ac:dyDescent="0.3">
      <c r="A138">
        <v>135</v>
      </c>
      <c r="B138" t="s">
        <v>584</v>
      </c>
      <c r="C138" t="s">
        <v>215</v>
      </c>
    </row>
    <row r="139" spans="1:3" x14ac:dyDescent="0.3">
      <c r="A139">
        <v>136</v>
      </c>
      <c r="B139" t="s">
        <v>584</v>
      </c>
      <c r="C139" t="s">
        <v>215</v>
      </c>
    </row>
    <row r="140" spans="1:3" x14ac:dyDescent="0.3">
      <c r="A140">
        <v>137</v>
      </c>
      <c r="B140" t="s">
        <v>584</v>
      </c>
      <c r="C140" t="s">
        <v>215</v>
      </c>
    </row>
    <row r="141" spans="1:3" x14ac:dyDescent="0.3">
      <c r="A141">
        <v>138</v>
      </c>
      <c r="B141" t="s">
        <v>584</v>
      </c>
      <c r="C141" t="s">
        <v>215</v>
      </c>
    </row>
    <row r="142" spans="1:3" x14ac:dyDescent="0.3">
      <c r="A142">
        <v>139</v>
      </c>
      <c r="B142" t="s">
        <v>584</v>
      </c>
      <c r="C142" t="s">
        <v>215</v>
      </c>
    </row>
    <row r="143" spans="1:3" x14ac:dyDescent="0.3">
      <c r="A143">
        <v>140</v>
      </c>
      <c r="B143" t="s">
        <v>584</v>
      </c>
      <c r="C143" t="s">
        <v>215</v>
      </c>
    </row>
    <row r="144" spans="1:3" x14ac:dyDescent="0.3">
      <c r="A144">
        <v>141</v>
      </c>
      <c r="B144" t="s">
        <v>584</v>
      </c>
      <c r="C144" t="s">
        <v>215</v>
      </c>
    </row>
    <row r="145" spans="1:3" x14ac:dyDescent="0.3">
      <c r="A145">
        <v>142</v>
      </c>
      <c r="B145" t="s">
        <v>584</v>
      </c>
      <c r="C145" t="s">
        <v>215</v>
      </c>
    </row>
    <row r="146" spans="1:3" x14ac:dyDescent="0.3">
      <c r="A146">
        <v>143</v>
      </c>
      <c r="B146" t="s">
        <v>584</v>
      </c>
      <c r="C146" t="s">
        <v>215</v>
      </c>
    </row>
    <row r="147" spans="1:3" x14ac:dyDescent="0.3">
      <c r="A147">
        <v>144</v>
      </c>
      <c r="B147" t="s">
        <v>584</v>
      </c>
      <c r="C147" t="s">
        <v>215</v>
      </c>
    </row>
    <row r="148" spans="1:3" x14ac:dyDescent="0.3">
      <c r="A148">
        <v>145</v>
      </c>
      <c r="B148" t="s">
        <v>584</v>
      </c>
      <c r="C148" t="s">
        <v>215</v>
      </c>
    </row>
    <row r="149" spans="1:3" x14ac:dyDescent="0.3">
      <c r="A149">
        <v>146</v>
      </c>
      <c r="B149" t="s">
        <v>584</v>
      </c>
      <c r="C149" t="s">
        <v>215</v>
      </c>
    </row>
    <row r="150" spans="1:3" x14ac:dyDescent="0.3">
      <c r="A150">
        <v>147</v>
      </c>
      <c r="B150" t="s">
        <v>584</v>
      </c>
      <c r="C150" t="s">
        <v>215</v>
      </c>
    </row>
    <row r="151" spans="1:3" x14ac:dyDescent="0.3">
      <c r="A151">
        <v>148</v>
      </c>
      <c r="B151" t="s">
        <v>584</v>
      </c>
      <c r="C151" t="s">
        <v>215</v>
      </c>
    </row>
    <row r="152" spans="1:3" x14ac:dyDescent="0.3">
      <c r="A152">
        <v>149</v>
      </c>
      <c r="B152" t="s">
        <v>584</v>
      </c>
      <c r="C152" t="s">
        <v>215</v>
      </c>
    </row>
    <row r="153" spans="1:3" x14ac:dyDescent="0.3">
      <c r="A153">
        <v>150</v>
      </c>
      <c r="B153" t="s">
        <v>584</v>
      </c>
      <c r="C153" t="s">
        <v>215</v>
      </c>
    </row>
    <row r="154" spans="1:3" x14ac:dyDescent="0.3">
      <c r="A154">
        <v>151</v>
      </c>
      <c r="B154" t="s">
        <v>584</v>
      </c>
      <c r="C154" t="s">
        <v>215</v>
      </c>
    </row>
    <row r="155" spans="1:3" x14ac:dyDescent="0.3">
      <c r="A155">
        <v>152</v>
      </c>
      <c r="B155" t="s">
        <v>584</v>
      </c>
      <c r="C155" t="s">
        <v>215</v>
      </c>
    </row>
    <row r="156" spans="1:3" x14ac:dyDescent="0.3">
      <c r="A156">
        <v>153</v>
      </c>
      <c r="B156" t="s">
        <v>584</v>
      </c>
      <c r="C15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23</v>
      </c>
      <c r="D5">
        <v>0</v>
      </c>
      <c r="E5" t="s">
        <v>212</v>
      </c>
      <c r="F5" t="s">
        <v>215</v>
      </c>
    </row>
    <row r="6" spans="1:6" x14ac:dyDescent="0.3">
      <c r="A6">
        <v>3</v>
      </c>
      <c r="B6" t="s">
        <v>214</v>
      </c>
      <c r="C6">
        <v>0</v>
      </c>
      <c r="D6">
        <v>0</v>
      </c>
      <c r="E6" t="s">
        <v>212</v>
      </c>
      <c r="F6" t="s">
        <v>215</v>
      </c>
    </row>
    <row r="7" spans="1:6" x14ac:dyDescent="0.3">
      <c r="A7">
        <v>4</v>
      </c>
      <c r="B7" t="s">
        <v>214</v>
      </c>
      <c r="C7">
        <v>23</v>
      </c>
      <c r="D7">
        <v>0</v>
      </c>
      <c r="E7" t="s">
        <v>212</v>
      </c>
      <c r="F7" t="s">
        <v>215</v>
      </c>
    </row>
    <row r="8" spans="1:6" x14ac:dyDescent="0.3">
      <c r="A8">
        <v>5</v>
      </c>
      <c r="B8" t="s">
        <v>214</v>
      </c>
      <c r="C8">
        <v>23</v>
      </c>
      <c r="D8">
        <v>0</v>
      </c>
      <c r="E8" t="s">
        <v>212</v>
      </c>
      <c r="F8" t="s">
        <v>215</v>
      </c>
    </row>
    <row r="9" spans="1:6" x14ac:dyDescent="0.3">
      <c r="A9">
        <v>6</v>
      </c>
      <c r="B9" t="s">
        <v>214</v>
      </c>
      <c r="C9">
        <v>826</v>
      </c>
      <c r="D9">
        <v>0</v>
      </c>
      <c r="E9" t="s">
        <v>212</v>
      </c>
      <c r="F9" t="s">
        <v>215</v>
      </c>
    </row>
    <row r="10" spans="1:6" x14ac:dyDescent="0.3">
      <c r="A10">
        <v>7</v>
      </c>
      <c r="B10" t="s">
        <v>214</v>
      </c>
      <c r="C10">
        <v>826</v>
      </c>
      <c r="D10">
        <v>0</v>
      </c>
      <c r="E10" t="s">
        <v>212</v>
      </c>
      <c r="F10" t="s">
        <v>215</v>
      </c>
    </row>
    <row r="11" spans="1:6" x14ac:dyDescent="0.3">
      <c r="A11">
        <v>8</v>
      </c>
      <c r="B11" t="s">
        <v>214</v>
      </c>
      <c r="C11">
        <v>826</v>
      </c>
      <c r="D11">
        <v>0</v>
      </c>
      <c r="E11" t="s">
        <v>212</v>
      </c>
      <c r="F11" t="s">
        <v>215</v>
      </c>
    </row>
    <row r="12" spans="1:6" x14ac:dyDescent="0.3">
      <c r="A12">
        <v>9</v>
      </c>
      <c r="B12" t="s">
        <v>214</v>
      </c>
      <c r="C12">
        <v>826</v>
      </c>
      <c r="D12">
        <v>0</v>
      </c>
      <c r="E12" t="s">
        <v>212</v>
      </c>
      <c r="F12" t="s">
        <v>215</v>
      </c>
    </row>
    <row r="13" spans="1:6" x14ac:dyDescent="0.3">
      <c r="A13">
        <v>10</v>
      </c>
      <c r="B13" t="s">
        <v>214</v>
      </c>
      <c r="C13">
        <v>826</v>
      </c>
      <c r="D13">
        <v>0</v>
      </c>
      <c r="E13" t="s">
        <v>212</v>
      </c>
      <c r="F13" t="s">
        <v>215</v>
      </c>
    </row>
    <row r="14" spans="1:6" x14ac:dyDescent="0.3">
      <c r="A14">
        <v>11</v>
      </c>
      <c r="B14" t="s">
        <v>214</v>
      </c>
      <c r="C14">
        <v>826</v>
      </c>
      <c r="D14">
        <v>0</v>
      </c>
      <c r="E14" t="s">
        <v>212</v>
      </c>
      <c r="F14" t="s">
        <v>215</v>
      </c>
    </row>
    <row r="15" spans="1:6" x14ac:dyDescent="0.3">
      <c r="A15">
        <v>12</v>
      </c>
      <c r="B15" t="s">
        <v>214</v>
      </c>
      <c r="C15">
        <v>826</v>
      </c>
      <c r="D15">
        <v>0</v>
      </c>
      <c r="E15" t="s">
        <v>212</v>
      </c>
      <c r="F15" t="s">
        <v>215</v>
      </c>
    </row>
    <row r="16" spans="1:6" x14ac:dyDescent="0.3">
      <c r="A16">
        <v>13</v>
      </c>
      <c r="B16" t="s">
        <v>214</v>
      </c>
      <c r="C16">
        <v>826</v>
      </c>
      <c r="D16">
        <v>0</v>
      </c>
      <c r="E16" t="s">
        <v>212</v>
      </c>
      <c r="F16" t="s">
        <v>215</v>
      </c>
    </row>
    <row r="17" spans="1:6" x14ac:dyDescent="0.3">
      <c r="A17">
        <v>14</v>
      </c>
      <c r="B17" t="s">
        <v>214</v>
      </c>
      <c r="C17">
        <v>826</v>
      </c>
      <c r="D17">
        <v>0</v>
      </c>
      <c r="E17" t="s">
        <v>212</v>
      </c>
      <c r="F17" t="s">
        <v>215</v>
      </c>
    </row>
    <row r="18" spans="1:6" x14ac:dyDescent="0.3">
      <c r="A18">
        <v>15</v>
      </c>
      <c r="B18" t="s">
        <v>214</v>
      </c>
      <c r="C18">
        <v>826</v>
      </c>
      <c r="D18">
        <v>0</v>
      </c>
      <c r="E18" t="s">
        <v>212</v>
      </c>
      <c r="F18" t="s">
        <v>215</v>
      </c>
    </row>
    <row r="19" spans="1:6" x14ac:dyDescent="0.3">
      <c r="A19">
        <v>16</v>
      </c>
      <c r="B19" t="s">
        <v>214</v>
      </c>
      <c r="C19">
        <v>826</v>
      </c>
      <c r="D19">
        <v>0</v>
      </c>
      <c r="E19" t="s">
        <v>212</v>
      </c>
      <c r="F19" t="s">
        <v>215</v>
      </c>
    </row>
    <row r="20" spans="1:6" x14ac:dyDescent="0.3">
      <c r="A20">
        <v>17</v>
      </c>
      <c r="B20" t="s">
        <v>214</v>
      </c>
      <c r="C20">
        <v>826</v>
      </c>
      <c r="D20">
        <v>0</v>
      </c>
      <c r="E20" t="s">
        <v>212</v>
      </c>
      <c r="F20" t="s">
        <v>215</v>
      </c>
    </row>
    <row r="21" spans="1:6" x14ac:dyDescent="0.3">
      <c r="A21">
        <v>18</v>
      </c>
      <c r="B21" t="s">
        <v>214</v>
      </c>
      <c r="C21">
        <v>826</v>
      </c>
      <c r="D21">
        <v>0</v>
      </c>
      <c r="E21" t="s">
        <v>212</v>
      </c>
      <c r="F21" t="s">
        <v>215</v>
      </c>
    </row>
    <row r="22" spans="1:6" x14ac:dyDescent="0.3">
      <c r="A22">
        <v>19</v>
      </c>
      <c r="B22" t="s">
        <v>214</v>
      </c>
      <c r="C22">
        <v>826</v>
      </c>
      <c r="D22">
        <v>0</v>
      </c>
      <c r="E22" t="s">
        <v>212</v>
      </c>
      <c r="F22" t="s">
        <v>215</v>
      </c>
    </row>
    <row r="23" spans="1:6" x14ac:dyDescent="0.3">
      <c r="A23">
        <v>20</v>
      </c>
      <c r="B23" t="s">
        <v>214</v>
      </c>
      <c r="C23">
        <v>534</v>
      </c>
      <c r="D23">
        <v>0</v>
      </c>
      <c r="E23" t="s">
        <v>212</v>
      </c>
      <c r="F23" t="s">
        <v>215</v>
      </c>
    </row>
    <row r="24" spans="1:6" x14ac:dyDescent="0.3">
      <c r="A24">
        <v>21</v>
      </c>
      <c r="B24" t="s">
        <v>214</v>
      </c>
      <c r="C24">
        <v>387</v>
      </c>
      <c r="D24">
        <v>0</v>
      </c>
      <c r="E24" t="s">
        <v>212</v>
      </c>
      <c r="F24" t="s">
        <v>215</v>
      </c>
    </row>
    <row r="25" spans="1:6" x14ac:dyDescent="0.3">
      <c r="A25">
        <v>22</v>
      </c>
      <c r="B25" t="s">
        <v>214</v>
      </c>
      <c r="C25">
        <v>387</v>
      </c>
      <c r="D25">
        <v>0</v>
      </c>
      <c r="E25" t="s">
        <v>212</v>
      </c>
      <c r="F25" t="s">
        <v>215</v>
      </c>
    </row>
    <row r="26" spans="1:6" x14ac:dyDescent="0.3">
      <c r="A26">
        <v>23</v>
      </c>
      <c r="B26" t="s">
        <v>214</v>
      </c>
      <c r="C26">
        <v>387</v>
      </c>
      <c r="D26">
        <v>0</v>
      </c>
      <c r="E26" t="s">
        <v>212</v>
      </c>
      <c r="F26" t="s">
        <v>215</v>
      </c>
    </row>
    <row r="27" spans="1:6" x14ac:dyDescent="0.3">
      <c r="A27">
        <v>24</v>
      </c>
      <c r="B27" t="s">
        <v>214</v>
      </c>
      <c r="C27">
        <v>387</v>
      </c>
      <c r="D27">
        <v>0</v>
      </c>
      <c r="E27" t="s">
        <v>212</v>
      </c>
      <c r="F27" t="s">
        <v>215</v>
      </c>
    </row>
    <row r="28" spans="1:6" x14ac:dyDescent="0.3">
      <c r="A28">
        <v>25</v>
      </c>
      <c r="B28" t="s">
        <v>214</v>
      </c>
      <c r="C28">
        <v>387</v>
      </c>
      <c r="D28">
        <v>0</v>
      </c>
      <c r="E28" t="s">
        <v>212</v>
      </c>
      <c r="F28" t="s">
        <v>215</v>
      </c>
    </row>
    <row r="29" spans="1:6" x14ac:dyDescent="0.3">
      <c r="A29">
        <v>26</v>
      </c>
      <c r="B29" t="s">
        <v>214</v>
      </c>
      <c r="C29">
        <v>387</v>
      </c>
      <c r="D29">
        <v>0</v>
      </c>
      <c r="E29" t="s">
        <v>212</v>
      </c>
      <c r="F29" t="s">
        <v>215</v>
      </c>
    </row>
    <row r="30" spans="1:6" x14ac:dyDescent="0.3">
      <c r="A30">
        <v>27</v>
      </c>
      <c r="B30" t="s">
        <v>214</v>
      </c>
      <c r="C30">
        <v>387</v>
      </c>
      <c r="D30">
        <v>0</v>
      </c>
      <c r="E30" t="s">
        <v>212</v>
      </c>
      <c r="F30" t="s">
        <v>215</v>
      </c>
    </row>
    <row r="31" spans="1:6" x14ac:dyDescent="0.3">
      <c r="A31">
        <v>28</v>
      </c>
      <c r="B31" t="s">
        <v>214</v>
      </c>
      <c r="C31">
        <v>387</v>
      </c>
      <c r="D31">
        <v>0</v>
      </c>
      <c r="E31" t="s">
        <v>212</v>
      </c>
      <c r="F31" t="s">
        <v>215</v>
      </c>
    </row>
    <row r="32" spans="1:6" x14ac:dyDescent="0.3">
      <c r="A32">
        <v>29</v>
      </c>
      <c r="B32" t="s">
        <v>214</v>
      </c>
      <c r="C32">
        <v>387</v>
      </c>
      <c r="D32">
        <v>0</v>
      </c>
      <c r="E32" t="s">
        <v>212</v>
      </c>
      <c r="F32" t="s">
        <v>215</v>
      </c>
    </row>
    <row r="33" spans="1:6" x14ac:dyDescent="0.3">
      <c r="A33">
        <v>30</v>
      </c>
      <c r="B33" t="s">
        <v>214</v>
      </c>
      <c r="C33">
        <v>387</v>
      </c>
      <c r="D33">
        <v>0</v>
      </c>
      <c r="E33" t="s">
        <v>212</v>
      </c>
      <c r="F33" t="s">
        <v>215</v>
      </c>
    </row>
    <row r="34" spans="1:6" x14ac:dyDescent="0.3">
      <c r="A34">
        <v>31</v>
      </c>
      <c r="B34" t="s">
        <v>214</v>
      </c>
      <c r="C34">
        <v>387</v>
      </c>
      <c r="D34">
        <v>0</v>
      </c>
      <c r="E34" t="s">
        <v>212</v>
      </c>
      <c r="F34" t="s">
        <v>215</v>
      </c>
    </row>
    <row r="35" spans="1:6" x14ac:dyDescent="0.3">
      <c r="A35">
        <v>32</v>
      </c>
      <c r="B35" t="s">
        <v>214</v>
      </c>
      <c r="C35">
        <v>0</v>
      </c>
      <c r="D35">
        <v>0</v>
      </c>
      <c r="E35" t="s">
        <v>212</v>
      </c>
      <c r="F35" t="s">
        <v>215</v>
      </c>
    </row>
    <row r="36" spans="1:6" x14ac:dyDescent="0.3">
      <c r="A36">
        <v>33</v>
      </c>
      <c r="B36" t="s">
        <v>214</v>
      </c>
      <c r="C36">
        <v>0</v>
      </c>
      <c r="D36">
        <v>0</v>
      </c>
      <c r="E36" t="s">
        <v>212</v>
      </c>
      <c r="F36" t="s">
        <v>215</v>
      </c>
    </row>
    <row r="37" spans="1:6" x14ac:dyDescent="0.3">
      <c r="A37">
        <v>34</v>
      </c>
      <c r="B37" t="s">
        <v>214</v>
      </c>
      <c r="C37">
        <v>0</v>
      </c>
      <c r="D37">
        <v>0</v>
      </c>
      <c r="E37" t="s">
        <v>212</v>
      </c>
      <c r="F37" t="s">
        <v>215</v>
      </c>
    </row>
    <row r="38" spans="1:6" x14ac:dyDescent="0.3">
      <c r="A38">
        <v>35</v>
      </c>
      <c r="B38" t="s">
        <v>214</v>
      </c>
      <c r="C38">
        <v>68</v>
      </c>
      <c r="D38">
        <v>0</v>
      </c>
      <c r="E38" t="s">
        <v>212</v>
      </c>
      <c r="F38" t="s">
        <v>215</v>
      </c>
    </row>
    <row r="39" spans="1:6" x14ac:dyDescent="0.3">
      <c r="A39">
        <v>36</v>
      </c>
      <c r="B39" t="s">
        <v>214</v>
      </c>
      <c r="C39">
        <v>818.7</v>
      </c>
      <c r="D39">
        <v>0</v>
      </c>
      <c r="E39" t="s">
        <v>212</v>
      </c>
      <c r="F39" t="s">
        <v>215</v>
      </c>
    </row>
    <row r="40" spans="1:6" x14ac:dyDescent="0.3">
      <c r="A40">
        <v>37</v>
      </c>
      <c r="B40" t="s">
        <v>214</v>
      </c>
      <c r="C40">
        <v>1392</v>
      </c>
      <c r="D40">
        <v>0</v>
      </c>
      <c r="E40" t="s">
        <v>212</v>
      </c>
      <c r="F40" t="s">
        <v>215</v>
      </c>
    </row>
    <row r="41" spans="1:6" x14ac:dyDescent="0.3">
      <c r="A41">
        <v>38</v>
      </c>
      <c r="B41" t="s">
        <v>214</v>
      </c>
      <c r="C41">
        <v>727.73</v>
      </c>
      <c r="D41">
        <v>0</v>
      </c>
      <c r="E41" t="s">
        <v>212</v>
      </c>
      <c r="F41" t="s">
        <v>215</v>
      </c>
    </row>
    <row r="42" spans="1:6" x14ac:dyDescent="0.3">
      <c r="A42">
        <v>39</v>
      </c>
      <c r="B42" t="s">
        <v>214</v>
      </c>
      <c r="C42">
        <v>1910.3</v>
      </c>
      <c r="D42">
        <v>0</v>
      </c>
      <c r="E42" t="s">
        <v>212</v>
      </c>
      <c r="F42" t="s">
        <v>215</v>
      </c>
    </row>
    <row r="43" spans="1:6" x14ac:dyDescent="0.3">
      <c r="A43">
        <v>40</v>
      </c>
      <c r="B43" t="s">
        <v>214</v>
      </c>
      <c r="C43">
        <v>54.5</v>
      </c>
      <c r="D43">
        <v>0</v>
      </c>
      <c r="E43" t="s">
        <v>212</v>
      </c>
      <c r="F43" t="s">
        <v>215</v>
      </c>
    </row>
    <row r="44" spans="1:6" x14ac:dyDescent="0.3">
      <c r="A44">
        <v>41</v>
      </c>
      <c r="B44" t="s">
        <v>214</v>
      </c>
      <c r="C44">
        <v>0</v>
      </c>
      <c r="D44">
        <v>0</v>
      </c>
      <c r="E44" t="s">
        <v>212</v>
      </c>
      <c r="F44" t="s">
        <v>215</v>
      </c>
    </row>
    <row r="45" spans="1:6" x14ac:dyDescent="0.3">
      <c r="A45">
        <v>42</v>
      </c>
      <c r="B45" t="s">
        <v>214</v>
      </c>
      <c r="C45">
        <v>2206.1999999999998</v>
      </c>
      <c r="D45">
        <v>0</v>
      </c>
      <c r="E45" t="s">
        <v>212</v>
      </c>
      <c r="F45" t="s">
        <v>215</v>
      </c>
    </row>
    <row r="46" spans="1:6" x14ac:dyDescent="0.3">
      <c r="A46">
        <v>43</v>
      </c>
      <c r="B46" t="s">
        <v>214</v>
      </c>
      <c r="C46">
        <v>68</v>
      </c>
      <c r="D46">
        <v>0</v>
      </c>
      <c r="E46" t="s">
        <v>212</v>
      </c>
      <c r="F46" t="s">
        <v>215</v>
      </c>
    </row>
    <row r="47" spans="1:6" x14ac:dyDescent="0.3">
      <c r="A47">
        <v>44</v>
      </c>
      <c r="B47" t="s">
        <v>214</v>
      </c>
      <c r="C47">
        <v>1819.33</v>
      </c>
      <c r="D47">
        <v>0</v>
      </c>
      <c r="E47" t="s">
        <v>212</v>
      </c>
      <c r="F47" t="s">
        <v>215</v>
      </c>
    </row>
    <row r="48" spans="1:6" x14ac:dyDescent="0.3">
      <c r="A48">
        <v>45</v>
      </c>
      <c r="B48" t="s">
        <v>214</v>
      </c>
      <c r="C48">
        <v>2246.6699999999996</v>
      </c>
      <c r="D48">
        <v>0</v>
      </c>
      <c r="E48" t="s">
        <v>212</v>
      </c>
      <c r="F48" t="s">
        <v>215</v>
      </c>
    </row>
    <row r="49" spans="1:6" x14ac:dyDescent="0.3">
      <c r="A49">
        <v>46</v>
      </c>
      <c r="B49" t="s">
        <v>214</v>
      </c>
      <c r="C49">
        <v>2183.1999999999998</v>
      </c>
      <c r="D49">
        <v>0</v>
      </c>
      <c r="E49" t="s">
        <v>212</v>
      </c>
      <c r="F49" t="s">
        <v>215</v>
      </c>
    </row>
    <row r="50" spans="1:6" x14ac:dyDescent="0.3">
      <c r="A50">
        <v>47</v>
      </c>
      <c r="B50" t="s">
        <v>214</v>
      </c>
      <c r="C50">
        <v>2206.1999999999998</v>
      </c>
      <c r="D50">
        <v>0</v>
      </c>
      <c r="E50" t="s">
        <v>212</v>
      </c>
      <c r="F50" t="s">
        <v>215</v>
      </c>
    </row>
    <row r="51" spans="1:6" x14ac:dyDescent="0.3">
      <c r="A51">
        <v>48</v>
      </c>
      <c r="B51" t="s">
        <v>214</v>
      </c>
      <c r="C51">
        <v>2028.77</v>
      </c>
      <c r="D51">
        <v>0</v>
      </c>
      <c r="E51" t="s">
        <v>212</v>
      </c>
      <c r="F51" t="s">
        <v>215</v>
      </c>
    </row>
    <row r="52" spans="1:6" x14ac:dyDescent="0.3">
      <c r="A52">
        <v>49</v>
      </c>
      <c r="B52" t="s">
        <v>214</v>
      </c>
      <c r="C52">
        <v>1669.35</v>
      </c>
      <c r="D52">
        <v>0</v>
      </c>
      <c r="E52" t="s">
        <v>212</v>
      </c>
      <c r="F52" t="s">
        <v>215</v>
      </c>
    </row>
    <row r="53" spans="1:6" x14ac:dyDescent="0.3">
      <c r="A53">
        <v>50</v>
      </c>
      <c r="B53" t="s">
        <v>214</v>
      </c>
      <c r="C53">
        <v>1149.45</v>
      </c>
      <c r="D53">
        <v>0</v>
      </c>
      <c r="E53" t="s">
        <v>212</v>
      </c>
      <c r="F53" t="s">
        <v>215</v>
      </c>
    </row>
    <row r="54" spans="1:6" x14ac:dyDescent="0.3">
      <c r="A54">
        <v>51</v>
      </c>
      <c r="B54" t="s">
        <v>214</v>
      </c>
      <c r="C54">
        <v>866.5</v>
      </c>
      <c r="D54">
        <v>0</v>
      </c>
      <c r="E54" t="s">
        <v>212</v>
      </c>
      <c r="F54" t="s">
        <v>215</v>
      </c>
    </row>
    <row r="55" spans="1:6" x14ac:dyDescent="0.3">
      <c r="A55">
        <v>52</v>
      </c>
      <c r="B55" t="s">
        <v>214</v>
      </c>
      <c r="C55">
        <v>68</v>
      </c>
      <c r="D55">
        <v>0</v>
      </c>
      <c r="E55" t="s">
        <v>212</v>
      </c>
      <c r="F55" t="s">
        <v>215</v>
      </c>
    </row>
    <row r="56" spans="1:6" x14ac:dyDescent="0.3">
      <c r="A56">
        <v>53</v>
      </c>
      <c r="B56" t="s">
        <v>214</v>
      </c>
      <c r="C56">
        <v>2079.6</v>
      </c>
      <c r="D56">
        <v>0</v>
      </c>
      <c r="E56" t="s">
        <v>212</v>
      </c>
      <c r="F56" t="s">
        <v>215</v>
      </c>
    </row>
    <row r="57" spans="1:6" x14ac:dyDescent="0.3">
      <c r="A57">
        <v>54</v>
      </c>
      <c r="B57" t="s">
        <v>214</v>
      </c>
      <c r="C57">
        <v>0</v>
      </c>
      <c r="D57">
        <v>0</v>
      </c>
      <c r="E57" t="s">
        <v>212</v>
      </c>
      <c r="F57" t="s">
        <v>215</v>
      </c>
    </row>
    <row r="58" spans="1:6" x14ac:dyDescent="0.3">
      <c r="A58">
        <v>55</v>
      </c>
      <c r="B58" t="s">
        <v>214</v>
      </c>
      <c r="C58">
        <v>68</v>
      </c>
      <c r="D58">
        <v>0</v>
      </c>
      <c r="E58" t="s">
        <v>212</v>
      </c>
      <c r="F58" t="s">
        <v>215</v>
      </c>
    </row>
    <row r="59" spans="1:6" x14ac:dyDescent="0.3">
      <c r="A59">
        <v>56</v>
      </c>
      <c r="B59" t="s">
        <v>214</v>
      </c>
      <c r="C59">
        <v>68</v>
      </c>
      <c r="D59">
        <v>0</v>
      </c>
      <c r="E59" t="s">
        <v>212</v>
      </c>
      <c r="F59" t="s">
        <v>215</v>
      </c>
    </row>
    <row r="60" spans="1:6" x14ac:dyDescent="0.3">
      <c r="A60">
        <v>57</v>
      </c>
      <c r="B60" t="s">
        <v>214</v>
      </c>
      <c r="C60">
        <v>68</v>
      </c>
      <c r="D60">
        <v>0</v>
      </c>
      <c r="E60" t="s">
        <v>212</v>
      </c>
      <c r="F60" t="s">
        <v>215</v>
      </c>
    </row>
    <row r="61" spans="1:6" x14ac:dyDescent="0.3">
      <c r="A61">
        <v>58</v>
      </c>
      <c r="B61" t="s">
        <v>214</v>
      </c>
      <c r="C61">
        <v>257.7</v>
      </c>
      <c r="D61">
        <v>0</v>
      </c>
      <c r="E61" t="s">
        <v>212</v>
      </c>
      <c r="F61" t="s">
        <v>215</v>
      </c>
    </row>
    <row r="62" spans="1:6" x14ac:dyDescent="0.3">
      <c r="A62">
        <v>59</v>
      </c>
      <c r="B62" t="s">
        <v>214</v>
      </c>
      <c r="C62">
        <v>0</v>
      </c>
      <c r="D62">
        <v>0</v>
      </c>
      <c r="E62" t="s">
        <v>212</v>
      </c>
      <c r="F62" t="s">
        <v>215</v>
      </c>
    </row>
    <row r="63" spans="1:6" x14ac:dyDescent="0.3">
      <c r="A63">
        <v>60</v>
      </c>
      <c r="B63" t="s">
        <v>214</v>
      </c>
      <c r="C63">
        <v>194.8</v>
      </c>
      <c r="D63">
        <v>0</v>
      </c>
      <c r="E63" t="s">
        <v>212</v>
      </c>
      <c r="F63" t="s">
        <v>215</v>
      </c>
    </row>
    <row r="64" spans="1:6" x14ac:dyDescent="0.3">
      <c r="A64">
        <v>61</v>
      </c>
      <c r="B64" t="s">
        <v>214</v>
      </c>
      <c r="C64">
        <v>68</v>
      </c>
      <c r="D64">
        <v>0</v>
      </c>
      <c r="E64" t="s">
        <v>212</v>
      </c>
      <c r="F64" t="s">
        <v>215</v>
      </c>
    </row>
    <row r="65" spans="1:6" x14ac:dyDescent="0.3">
      <c r="A65">
        <v>62</v>
      </c>
      <c r="B65" t="s">
        <v>214</v>
      </c>
      <c r="C65">
        <v>0</v>
      </c>
      <c r="D65">
        <v>0</v>
      </c>
      <c r="E65" t="s">
        <v>212</v>
      </c>
      <c r="F65" t="s">
        <v>215</v>
      </c>
    </row>
    <row r="66" spans="1:6" x14ac:dyDescent="0.3">
      <c r="A66">
        <v>63</v>
      </c>
      <c r="B66" t="s">
        <v>214</v>
      </c>
      <c r="C66">
        <v>0</v>
      </c>
      <c r="D66">
        <v>0</v>
      </c>
      <c r="E66" t="s">
        <v>212</v>
      </c>
      <c r="F66" t="s">
        <v>215</v>
      </c>
    </row>
    <row r="67" spans="1:6" x14ac:dyDescent="0.3">
      <c r="A67">
        <v>64</v>
      </c>
      <c r="B67" t="s">
        <v>214</v>
      </c>
      <c r="C67">
        <v>2026.03</v>
      </c>
      <c r="D67">
        <v>0</v>
      </c>
      <c r="E67" t="s">
        <v>212</v>
      </c>
      <c r="F67" t="s">
        <v>215</v>
      </c>
    </row>
    <row r="68" spans="1:6" x14ac:dyDescent="0.3">
      <c r="A68">
        <v>65</v>
      </c>
      <c r="B68" t="s">
        <v>214</v>
      </c>
      <c r="C68">
        <v>23</v>
      </c>
      <c r="D68">
        <v>0</v>
      </c>
      <c r="E68" t="s">
        <v>212</v>
      </c>
      <c r="F68" t="s">
        <v>215</v>
      </c>
    </row>
    <row r="69" spans="1:6" x14ac:dyDescent="0.3">
      <c r="A69">
        <v>66</v>
      </c>
      <c r="B69" t="s">
        <v>214</v>
      </c>
      <c r="C69">
        <v>1546.2</v>
      </c>
      <c r="D69">
        <v>0</v>
      </c>
      <c r="E69" t="s">
        <v>212</v>
      </c>
      <c r="F69" t="s">
        <v>215</v>
      </c>
    </row>
    <row r="70" spans="1:6" x14ac:dyDescent="0.3">
      <c r="A70">
        <v>67</v>
      </c>
      <c r="B70" t="s">
        <v>214</v>
      </c>
      <c r="C70">
        <v>0</v>
      </c>
      <c r="D70">
        <v>0</v>
      </c>
      <c r="E70" t="s">
        <v>212</v>
      </c>
      <c r="F70" t="s">
        <v>215</v>
      </c>
    </row>
    <row r="71" spans="1:6" x14ac:dyDescent="0.3">
      <c r="A71">
        <v>68</v>
      </c>
      <c r="B71" t="s">
        <v>214</v>
      </c>
      <c r="C71">
        <v>2336.6</v>
      </c>
      <c r="D71">
        <v>0</v>
      </c>
      <c r="E71" t="s">
        <v>212</v>
      </c>
      <c r="F71" t="s">
        <v>215</v>
      </c>
    </row>
    <row r="72" spans="1:6" x14ac:dyDescent="0.3">
      <c r="A72">
        <v>69</v>
      </c>
      <c r="B72" t="s">
        <v>214</v>
      </c>
      <c r="C72">
        <v>0</v>
      </c>
      <c r="D72">
        <v>0</v>
      </c>
      <c r="E72" t="s">
        <v>212</v>
      </c>
      <c r="F72" t="s">
        <v>215</v>
      </c>
    </row>
    <row r="73" spans="1:6" x14ac:dyDescent="0.3">
      <c r="A73">
        <v>70</v>
      </c>
      <c r="B73" t="s">
        <v>214</v>
      </c>
      <c r="C73">
        <v>41</v>
      </c>
      <c r="D73">
        <v>0</v>
      </c>
      <c r="E73" t="s">
        <v>212</v>
      </c>
      <c r="F73" t="s">
        <v>215</v>
      </c>
    </row>
    <row r="74" spans="1:6" x14ac:dyDescent="0.3">
      <c r="A74">
        <v>71</v>
      </c>
      <c r="B74" t="s">
        <v>214</v>
      </c>
      <c r="C74">
        <v>524.15</v>
      </c>
      <c r="D74">
        <v>0</v>
      </c>
      <c r="E74" t="s">
        <v>212</v>
      </c>
      <c r="F74" t="s">
        <v>215</v>
      </c>
    </row>
    <row r="75" spans="1:6" x14ac:dyDescent="0.3">
      <c r="A75">
        <v>72</v>
      </c>
      <c r="B75" t="s">
        <v>214</v>
      </c>
      <c r="C75">
        <v>1958.5</v>
      </c>
      <c r="D75">
        <v>0</v>
      </c>
      <c r="E75" t="s">
        <v>212</v>
      </c>
      <c r="F75" t="s">
        <v>215</v>
      </c>
    </row>
    <row r="76" spans="1:6" x14ac:dyDescent="0.3">
      <c r="A76">
        <v>73</v>
      </c>
      <c r="B76" t="s">
        <v>214</v>
      </c>
      <c r="C76">
        <v>68</v>
      </c>
      <c r="D76">
        <v>0</v>
      </c>
      <c r="E76" t="s">
        <v>212</v>
      </c>
      <c r="F76" t="s">
        <v>215</v>
      </c>
    </row>
    <row r="77" spans="1:6" x14ac:dyDescent="0.3">
      <c r="A77">
        <v>74</v>
      </c>
      <c r="B77" t="s">
        <v>214</v>
      </c>
      <c r="C77">
        <v>0</v>
      </c>
      <c r="D77">
        <v>0</v>
      </c>
      <c r="E77" t="s">
        <v>212</v>
      </c>
      <c r="F77" t="s">
        <v>215</v>
      </c>
    </row>
    <row r="78" spans="1:6" x14ac:dyDescent="0.3">
      <c r="A78">
        <v>75</v>
      </c>
      <c r="B78" t="s">
        <v>214</v>
      </c>
      <c r="C78">
        <v>1754.03</v>
      </c>
      <c r="D78">
        <v>0</v>
      </c>
      <c r="E78" t="s">
        <v>212</v>
      </c>
      <c r="F78" t="s">
        <v>215</v>
      </c>
    </row>
    <row r="79" spans="1:6" x14ac:dyDescent="0.3">
      <c r="A79">
        <v>76</v>
      </c>
      <c r="B79" t="s">
        <v>214</v>
      </c>
      <c r="C79">
        <v>2072.6</v>
      </c>
      <c r="D79">
        <v>0</v>
      </c>
      <c r="E79" t="s">
        <v>212</v>
      </c>
      <c r="F79" t="s">
        <v>215</v>
      </c>
    </row>
    <row r="80" spans="1:6" x14ac:dyDescent="0.3">
      <c r="A80">
        <v>77</v>
      </c>
      <c r="B80" t="s">
        <v>214</v>
      </c>
      <c r="C80">
        <v>1419.93</v>
      </c>
      <c r="D80">
        <v>0</v>
      </c>
      <c r="E80" t="s">
        <v>212</v>
      </c>
      <c r="F80" t="s">
        <v>215</v>
      </c>
    </row>
    <row r="81" spans="1:6" x14ac:dyDescent="0.3">
      <c r="A81">
        <v>78</v>
      </c>
      <c r="B81" t="s">
        <v>214</v>
      </c>
      <c r="C81">
        <v>2045.6</v>
      </c>
      <c r="D81">
        <v>0</v>
      </c>
      <c r="E81" t="s">
        <v>212</v>
      </c>
      <c r="F81" t="s">
        <v>215</v>
      </c>
    </row>
    <row r="82" spans="1:6" x14ac:dyDescent="0.3">
      <c r="A82">
        <v>79</v>
      </c>
      <c r="B82" t="s">
        <v>214</v>
      </c>
      <c r="C82">
        <v>1526.45</v>
      </c>
      <c r="D82">
        <v>0</v>
      </c>
      <c r="E82" t="s">
        <v>212</v>
      </c>
      <c r="F82" t="s">
        <v>215</v>
      </c>
    </row>
    <row r="83" spans="1:6" x14ac:dyDescent="0.3">
      <c r="A83">
        <v>80</v>
      </c>
      <c r="B83" t="s">
        <v>214</v>
      </c>
      <c r="C83">
        <v>0</v>
      </c>
      <c r="D83">
        <v>0</v>
      </c>
      <c r="E83" t="s">
        <v>212</v>
      </c>
      <c r="F83" t="s">
        <v>215</v>
      </c>
    </row>
    <row r="84" spans="1:6" x14ac:dyDescent="0.3">
      <c r="A84">
        <v>81</v>
      </c>
      <c r="B84" t="s">
        <v>214</v>
      </c>
      <c r="C84">
        <v>0</v>
      </c>
      <c r="D84">
        <v>0</v>
      </c>
      <c r="E84" t="s">
        <v>212</v>
      </c>
      <c r="F84" t="s">
        <v>215</v>
      </c>
    </row>
    <row r="85" spans="1:6" x14ac:dyDescent="0.3">
      <c r="A85">
        <v>82</v>
      </c>
      <c r="B85" t="s">
        <v>214</v>
      </c>
      <c r="C85">
        <v>1754.03</v>
      </c>
      <c r="D85">
        <v>0</v>
      </c>
      <c r="E85" t="s">
        <v>212</v>
      </c>
      <c r="F85" t="s">
        <v>215</v>
      </c>
    </row>
    <row r="86" spans="1:6" x14ac:dyDescent="0.3">
      <c r="A86">
        <v>83</v>
      </c>
      <c r="B86" t="s">
        <v>214</v>
      </c>
      <c r="C86">
        <v>68</v>
      </c>
      <c r="D86">
        <v>0</v>
      </c>
      <c r="E86" t="s">
        <v>212</v>
      </c>
      <c r="F86" t="s">
        <v>215</v>
      </c>
    </row>
    <row r="87" spans="1:6" x14ac:dyDescent="0.3">
      <c r="A87">
        <v>84</v>
      </c>
      <c r="B87" t="s">
        <v>214</v>
      </c>
      <c r="C87">
        <v>1822.03</v>
      </c>
      <c r="D87">
        <v>0</v>
      </c>
      <c r="E87" t="s">
        <v>212</v>
      </c>
      <c r="F87" t="s">
        <v>215</v>
      </c>
    </row>
    <row r="88" spans="1:6" x14ac:dyDescent="0.3">
      <c r="A88">
        <v>85</v>
      </c>
      <c r="B88" t="s">
        <v>214</v>
      </c>
      <c r="C88">
        <v>0</v>
      </c>
      <c r="D88">
        <v>0</v>
      </c>
      <c r="E88" t="s">
        <v>212</v>
      </c>
      <c r="F88" t="s">
        <v>215</v>
      </c>
    </row>
    <row r="89" spans="1:6" x14ac:dyDescent="0.3">
      <c r="A89">
        <v>86</v>
      </c>
      <c r="B89" t="s">
        <v>214</v>
      </c>
      <c r="C89">
        <v>1878.55</v>
      </c>
      <c r="D89">
        <v>0</v>
      </c>
      <c r="E89" t="s">
        <v>212</v>
      </c>
      <c r="F89" t="s">
        <v>215</v>
      </c>
    </row>
    <row r="90" spans="1:6" x14ac:dyDescent="0.3">
      <c r="A90">
        <v>87</v>
      </c>
      <c r="B90" t="s">
        <v>214</v>
      </c>
      <c r="C90">
        <v>0</v>
      </c>
      <c r="D90">
        <v>0</v>
      </c>
      <c r="E90" t="s">
        <v>212</v>
      </c>
      <c r="F90" t="s">
        <v>215</v>
      </c>
    </row>
    <row r="91" spans="1:6" x14ac:dyDescent="0.3">
      <c r="A91">
        <v>88</v>
      </c>
      <c r="B91" t="s">
        <v>214</v>
      </c>
      <c r="C91">
        <v>0</v>
      </c>
      <c r="D91">
        <v>0</v>
      </c>
      <c r="E91" t="s">
        <v>212</v>
      </c>
      <c r="F91" t="s">
        <v>215</v>
      </c>
    </row>
    <row r="92" spans="1:6" x14ac:dyDescent="0.3">
      <c r="A92">
        <v>89</v>
      </c>
      <c r="B92" t="s">
        <v>214</v>
      </c>
      <c r="C92">
        <v>0</v>
      </c>
      <c r="D92">
        <v>0</v>
      </c>
      <c r="E92" t="s">
        <v>212</v>
      </c>
      <c r="F92" t="s">
        <v>215</v>
      </c>
    </row>
    <row r="93" spans="1:6" x14ac:dyDescent="0.3">
      <c r="A93">
        <v>90</v>
      </c>
      <c r="B93" t="s">
        <v>214</v>
      </c>
      <c r="C93">
        <v>973.6</v>
      </c>
      <c r="D93">
        <v>0</v>
      </c>
      <c r="E93" t="s">
        <v>212</v>
      </c>
      <c r="F93" t="s">
        <v>215</v>
      </c>
    </row>
    <row r="94" spans="1:6" x14ac:dyDescent="0.3">
      <c r="A94">
        <v>91</v>
      </c>
      <c r="B94" t="s">
        <v>214</v>
      </c>
      <c r="C94">
        <v>1217</v>
      </c>
      <c r="D94">
        <v>0</v>
      </c>
      <c r="E94" t="s">
        <v>212</v>
      </c>
      <c r="F94" t="s">
        <v>215</v>
      </c>
    </row>
    <row r="95" spans="1:6" x14ac:dyDescent="0.3">
      <c r="A95">
        <v>92</v>
      </c>
      <c r="B95" t="s">
        <v>214</v>
      </c>
      <c r="C95">
        <v>27.5</v>
      </c>
      <c r="D95">
        <v>0</v>
      </c>
      <c r="E95" t="s">
        <v>212</v>
      </c>
      <c r="F95" t="s">
        <v>215</v>
      </c>
    </row>
    <row r="96" spans="1:6" x14ac:dyDescent="0.3">
      <c r="A96">
        <v>93</v>
      </c>
      <c r="B96" t="s">
        <v>214</v>
      </c>
      <c r="C96">
        <v>0</v>
      </c>
      <c r="D96">
        <v>0</v>
      </c>
      <c r="E96" t="s">
        <v>212</v>
      </c>
      <c r="F96" t="s">
        <v>215</v>
      </c>
    </row>
    <row r="97" spans="1:6" x14ac:dyDescent="0.3">
      <c r="A97">
        <v>94</v>
      </c>
      <c r="B97" t="s">
        <v>214</v>
      </c>
      <c r="C97">
        <v>0</v>
      </c>
      <c r="D97">
        <v>0</v>
      </c>
      <c r="E97" t="s">
        <v>212</v>
      </c>
      <c r="F97" t="s">
        <v>215</v>
      </c>
    </row>
    <row r="98" spans="1:6" x14ac:dyDescent="0.3">
      <c r="A98">
        <v>95</v>
      </c>
      <c r="B98" t="s">
        <v>214</v>
      </c>
      <c r="C98">
        <v>1186.3800000000001</v>
      </c>
      <c r="D98">
        <v>0</v>
      </c>
      <c r="E98" t="s">
        <v>212</v>
      </c>
      <c r="F98" t="s">
        <v>215</v>
      </c>
    </row>
    <row r="99" spans="1:6" x14ac:dyDescent="0.3">
      <c r="A99">
        <v>96</v>
      </c>
      <c r="B99" t="s">
        <v>214</v>
      </c>
      <c r="C99">
        <v>27.5</v>
      </c>
      <c r="D99">
        <v>0</v>
      </c>
      <c r="E99" t="s">
        <v>212</v>
      </c>
      <c r="F99" t="s">
        <v>215</v>
      </c>
    </row>
    <row r="100" spans="1:6" x14ac:dyDescent="0.3">
      <c r="A100">
        <v>97</v>
      </c>
      <c r="B100" t="s">
        <v>214</v>
      </c>
      <c r="C100">
        <v>1861.4</v>
      </c>
      <c r="D100">
        <v>0</v>
      </c>
      <c r="E100" t="s">
        <v>212</v>
      </c>
      <c r="F100" t="s">
        <v>215</v>
      </c>
    </row>
    <row r="101" spans="1:6" x14ac:dyDescent="0.3">
      <c r="A101">
        <v>98</v>
      </c>
      <c r="B101" t="s">
        <v>214</v>
      </c>
      <c r="C101">
        <v>1861.4</v>
      </c>
      <c r="D101">
        <v>0</v>
      </c>
      <c r="E101" t="s">
        <v>212</v>
      </c>
      <c r="F101" t="s">
        <v>215</v>
      </c>
    </row>
    <row r="102" spans="1:6" x14ac:dyDescent="0.3">
      <c r="A102">
        <v>99</v>
      </c>
      <c r="B102" t="s">
        <v>214</v>
      </c>
      <c r="C102">
        <v>1929.4</v>
      </c>
      <c r="D102">
        <v>0</v>
      </c>
      <c r="E102" t="s">
        <v>212</v>
      </c>
      <c r="F102" t="s">
        <v>215</v>
      </c>
    </row>
    <row r="103" spans="1:6" x14ac:dyDescent="0.3">
      <c r="A103">
        <v>100</v>
      </c>
      <c r="B103" t="s">
        <v>214</v>
      </c>
      <c r="C103">
        <v>1915.9</v>
      </c>
      <c r="D103">
        <v>0</v>
      </c>
      <c r="E103" t="s">
        <v>212</v>
      </c>
      <c r="F103" t="s">
        <v>215</v>
      </c>
    </row>
    <row r="104" spans="1:6" x14ac:dyDescent="0.3">
      <c r="A104">
        <v>101</v>
      </c>
      <c r="B104" t="s">
        <v>214</v>
      </c>
      <c r="C104">
        <v>0</v>
      </c>
      <c r="D104">
        <v>0</v>
      </c>
      <c r="E104" t="s">
        <v>212</v>
      </c>
      <c r="F104" t="s">
        <v>215</v>
      </c>
    </row>
    <row r="105" spans="1:6" x14ac:dyDescent="0.3">
      <c r="A105">
        <v>102</v>
      </c>
      <c r="B105" t="s">
        <v>214</v>
      </c>
      <c r="C105">
        <v>1333.95</v>
      </c>
      <c r="D105">
        <v>0</v>
      </c>
      <c r="E105" t="s">
        <v>212</v>
      </c>
      <c r="F105" t="s">
        <v>215</v>
      </c>
    </row>
    <row r="106" spans="1:6" x14ac:dyDescent="0.3">
      <c r="A106">
        <v>103</v>
      </c>
      <c r="B106" t="s">
        <v>214</v>
      </c>
      <c r="C106">
        <v>0</v>
      </c>
      <c r="D106">
        <v>0</v>
      </c>
      <c r="E106" t="s">
        <v>212</v>
      </c>
      <c r="F106" t="s">
        <v>215</v>
      </c>
    </row>
    <row r="107" spans="1:6" x14ac:dyDescent="0.3">
      <c r="A107">
        <v>104</v>
      </c>
      <c r="B107" t="s">
        <v>214</v>
      </c>
      <c r="C107">
        <v>54.5</v>
      </c>
      <c r="D107">
        <v>0</v>
      </c>
      <c r="E107" t="s">
        <v>212</v>
      </c>
      <c r="F107" t="s">
        <v>215</v>
      </c>
    </row>
    <row r="108" spans="1:6" x14ac:dyDescent="0.3">
      <c r="A108">
        <v>105</v>
      </c>
      <c r="B108" t="s">
        <v>214</v>
      </c>
      <c r="C108">
        <v>0</v>
      </c>
      <c r="D108">
        <v>0</v>
      </c>
      <c r="E108" t="s">
        <v>212</v>
      </c>
      <c r="F108" t="s">
        <v>215</v>
      </c>
    </row>
    <row r="109" spans="1:6" x14ac:dyDescent="0.3">
      <c r="A109">
        <v>106</v>
      </c>
      <c r="B109" t="s">
        <v>214</v>
      </c>
      <c r="C109">
        <v>0</v>
      </c>
      <c r="D109">
        <v>0</v>
      </c>
      <c r="E109" t="s">
        <v>212</v>
      </c>
      <c r="F109" t="s">
        <v>215</v>
      </c>
    </row>
    <row r="110" spans="1:6" x14ac:dyDescent="0.3">
      <c r="A110">
        <v>107</v>
      </c>
      <c r="B110" t="s">
        <v>214</v>
      </c>
      <c r="C110">
        <v>0</v>
      </c>
      <c r="D110">
        <v>0</v>
      </c>
      <c r="E110" t="s">
        <v>212</v>
      </c>
      <c r="F110" t="s">
        <v>215</v>
      </c>
    </row>
    <row r="111" spans="1:6" x14ac:dyDescent="0.3">
      <c r="A111">
        <v>108</v>
      </c>
      <c r="B111" t="s">
        <v>214</v>
      </c>
      <c r="C111">
        <v>1182.43</v>
      </c>
      <c r="D111">
        <v>0</v>
      </c>
      <c r="E111" t="s">
        <v>212</v>
      </c>
      <c r="F111" t="s">
        <v>215</v>
      </c>
    </row>
    <row r="112" spans="1:6" x14ac:dyDescent="0.3">
      <c r="A112">
        <v>109</v>
      </c>
      <c r="B112" t="s">
        <v>214</v>
      </c>
      <c r="C112">
        <v>933.5</v>
      </c>
      <c r="D112">
        <v>0</v>
      </c>
      <c r="E112" t="s">
        <v>212</v>
      </c>
      <c r="F112" t="s">
        <v>215</v>
      </c>
    </row>
    <row r="113" spans="1:6" x14ac:dyDescent="0.3">
      <c r="A113">
        <v>110</v>
      </c>
      <c r="B113" t="s">
        <v>214</v>
      </c>
      <c r="C113">
        <v>0</v>
      </c>
      <c r="D113">
        <v>0</v>
      </c>
      <c r="E113" t="s">
        <v>212</v>
      </c>
      <c r="F113" t="s">
        <v>215</v>
      </c>
    </row>
    <row r="114" spans="1:6" x14ac:dyDescent="0.3">
      <c r="A114">
        <v>111</v>
      </c>
      <c r="B114" t="s">
        <v>214</v>
      </c>
      <c r="C114">
        <v>23</v>
      </c>
      <c r="D114">
        <v>0</v>
      </c>
      <c r="E114" t="s">
        <v>212</v>
      </c>
      <c r="F114" t="s">
        <v>215</v>
      </c>
    </row>
    <row r="115" spans="1:6" x14ac:dyDescent="0.3">
      <c r="A115">
        <v>112</v>
      </c>
      <c r="B115" t="s">
        <v>214</v>
      </c>
      <c r="C115">
        <v>23</v>
      </c>
      <c r="D115">
        <v>0</v>
      </c>
      <c r="E115" t="s">
        <v>212</v>
      </c>
      <c r="F115" t="s">
        <v>215</v>
      </c>
    </row>
    <row r="116" spans="1:6" x14ac:dyDescent="0.3">
      <c r="A116">
        <v>113</v>
      </c>
      <c r="B116" t="s">
        <v>214</v>
      </c>
      <c r="C116">
        <v>27.5</v>
      </c>
      <c r="D116">
        <v>0</v>
      </c>
      <c r="E116" t="s">
        <v>212</v>
      </c>
      <c r="F116" t="s">
        <v>215</v>
      </c>
    </row>
    <row r="117" spans="1:6" x14ac:dyDescent="0.3">
      <c r="A117">
        <v>114</v>
      </c>
      <c r="B117" t="s">
        <v>214</v>
      </c>
      <c r="C117">
        <v>0</v>
      </c>
      <c r="D117">
        <v>0</v>
      </c>
      <c r="E117" t="s">
        <v>212</v>
      </c>
      <c r="F117" t="s">
        <v>215</v>
      </c>
    </row>
    <row r="118" spans="1:6" x14ac:dyDescent="0.3">
      <c r="A118">
        <v>115</v>
      </c>
      <c r="B118" t="s">
        <v>584</v>
      </c>
      <c r="C118">
        <v>0</v>
      </c>
      <c r="D118">
        <v>0</v>
      </c>
      <c r="E118" t="s">
        <v>212</v>
      </c>
      <c r="F118" t="s">
        <v>215</v>
      </c>
    </row>
    <row r="119" spans="1:6" x14ac:dyDescent="0.3">
      <c r="A119">
        <v>116</v>
      </c>
      <c r="B119" t="s">
        <v>584</v>
      </c>
      <c r="C119">
        <v>0</v>
      </c>
      <c r="D119">
        <v>0</v>
      </c>
      <c r="E119" t="s">
        <v>212</v>
      </c>
      <c r="F119" t="s">
        <v>215</v>
      </c>
    </row>
    <row r="120" spans="1:6" x14ac:dyDescent="0.3">
      <c r="A120">
        <v>117</v>
      </c>
      <c r="B120" t="s">
        <v>584</v>
      </c>
      <c r="C120">
        <v>0</v>
      </c>
      <c r="D120">
        <v>0</v>
      </c>
      <c r="E120" t="s">
        <v>212</v>
      </c>
      <c r="F120" t="s">
        <v>215</v>
      </c>
    </row>
    <row r="121" spans="1:6" x14ac:dyDescent="0.3">
      <c r="A121">
        <v>118</v>
      </c>
      <c r="B121" t="s">
        <v>584</v>
      </c>
      <c r="C121">
        <v>0</v>
      </c>
      <c r="D121">
        <v>0</v>
      </c>
      <c r="E121" t="s">
        <v>212</v>
      </c>
      <c r="F121" t="s">
        <v>215</v>
      </c>
    </row>
    <row r="122" spans="1:6" x14ac:dyDescent="0.3">
      <c r="A122">
        <v>119</v>
      </c>
      <c r="B122" t="s">
        <v>584</v>
      </c>
      <c r="C122">
        <v>0</v>
      </c>
      <c r="D122">
        <v>0</v>
      </c>
      <c r="E122" t="s">
        <v>212</v>
      </c>
      <c r="F122" t="s">
        <v>215</v>
      </c>
    </row>
    <row r="123" spans="1:6" x14ac:dyDescent="0.3">
      <c r="A123">
        <v>120</v>
      </c>
      <c r="B123" t="s">
        <v>584</v>
      </c>
      <c r="C123">
        <v>0</v>
      </c>
      <c r="D123">
        <v>0</v>
      </c>
      <c r="E123" t="s">
        <v>212</v>
      </c>
      <c r="F123" t="s">
        <v>215</v>
      </c>
    </row>
    <row r="124" spans="1:6" x14ac:dyDescent="0.3">
      <c r="A124">
        <v>121</v>
      </c>
      <c r="B124" t="s">
        <v>584</v>
      </c>
      <c r="C124">
        <v>0</v>
      </c>
      <c r="D124">
        <v>0</v>
      </c>
      <c r="E124" t="s">
        <v>212</v>
      </c>
      <c r="F124" t="s">
        <v>215</v>
      </c>
    </row>
    <row r="125" spans="1:6" x14ac:dyDescent="0.3">
      <c r="A125">
        <v>122</v>
      </c>
      <c r="B125" t="s">
        <v>584</v>
      </c>
      <c r="C125">
        <v>0</v>
      </c>
      <c r="D125">
        <v>0</v>
      </c>
      <c r="E125" t="s">
        <v>212</v>
      </c>
      <c r="F125" t="s">
        <v>215</v>
      </c>
    </row>
    <row r="126" spans="1:6" x14ac:dyDescent="0.3">
      <c r="A126">
        <v>123</v>
      </c>
      <c r="B126" t="s">
        <v>584</v>
      </c>
      <c r="C126">
        <v>0</v>
      </c>
      <c r="D126">
        <v>0</v>
      </c>
      <c r="E126" t="s">
        <v>212</v>
      </c>
      <c r="F126" t="s">
        <v>215</v>
      </c>
    </row>
    <row r="127" spans="1:6" x14ac:dyDescent="0.3">
      <c r="A127">
        <v>124</v>
      </c>
      <c r="B127" t="s">
        <v>584</v>
      </c>
      <c r="C127">
        <v>0</v>
      </c>
      <c r="D127">
        <v>0</v>
      </c>
      <c r="E127" t="s">
        <v>212</v>
      </c>
      <c r="F127" t="s">
        <v>215</v>
      </c>
    </row>
    <row r="128" spans="1:6" x14ac:dyDescent="0.3">
      <c r="A128">
        <v>125</v>
      </c>
      <c r="B128" t="s">
        <v>584</v>
      </c>
      <c r="C128">
        <v>0</v>
      </c>
      <c r="D128">
        <v>0</v>
      </c>
      <c r="E128" t="s">
        <v>212</v>
      </c>
      <c r="F128" t="s">
        <v>215</v>
      </c>
    </row>
    <row r="129" spans="1:6" x14ac:dyDescent="0.3">
      <c r="A129">
        <v>126</v>
      </c>
      <c r="B129" t="s">
        <v>584</v>
      </c>
      <c r="C129">
        <v>0</v>
      </c>
      <c r="D129">
        <v>0</v>
      </c>
      <c r="E129" t="s">
        <v>212</v>
      </c>
      <c r="F129" t="s">
        <v>215</v>
      </c>
    </row>
    <row r="130" spans="1:6" x14ac:dyDescent="0.3">
      <c r="A130">
        <v>127</v>
      </c>
      <c r="B130" t="s">
        <v>584</v>
      </c>
      <c r="C130">
        <v>0</v>
      </c>
      <c r="D130">
        <v>0</v>
      </c>
      <c r="E130" t="s">
        <v>212</v>
      </c>
      <c r="F130" t="s">
        <v>215</v>
      </c>
    </row>
    <row r="131" spans="1:6" x14ac:dyDescent="0.3">
      <c r="A131">
        <v>128</v>
      </c>
      <c r="B131" t="s">
        <v>584</v>
      </c>
      <c r="C131">
        <v>0</v>
      </c>
      <c r="D131">
        <v>0</v>
      </c>
      <c r="E131" t="s">
        <v>212</v>
      </c>
      <c r="F131" t="s">
        <v>215</v>
      </c>
    </row>
    <row r="132" spans="1:6" x14ac:dyDescent="0.3">
      <c r="A132">
        <v>129</v>
      </c>
      <c r="B132" t="s">
        <v>584</v>
      </c>
      <c r="C132">
        <v>0</v>
      </c>
      <c r="D132">
        <v>0</v>
      </c>
      <c r="E132" t="s">
        <v>212</v>
      </c>
      <c r="F132" t="s">
        <v>215</v>
      </c>
    </row>
    <row r="133" spans="1:6" x14ac:dyDescent="0.3">
      <c r="A133">
        <v>130</v>
      </c>
      <c r="B133" t="s">
        <v>584</v>
      </c>
      <c r="C133">
        <v>0</v>
      </c>
      <c r="D133">
        <v>0</v>
      </c>
      <c r="E133" t="s">
        <v>212</v>
      </c>
      <c r="F133" t="s">
        <v>215</v>
      </c>
    </row>
    <row r="134" spans="1:6" x14ac:dyDescent="0.3">
      <c r="A134">
        <v>131</v>
      </c>
      <c r="B134" t="s">
        <v>584</v>
      </c>
      <c r="C134">
        <v>0</v>
      </c>
      <c r="D134">
        <v>0</v>
      </c>
      <c r="E134" t="s">
        <v>212</v>
      </c>
      <c r="F134" t="s">
        <v>215</v>
      </c>
    </row>
    <row r="135" spans="1:6" x14ac:dyDescent="0.3">
      <c r="A135">
        <v>132</v>
      </c>
      <c r="B135" t="s">
        <v>584</v>
      </c>
      <c r="C135">
        <v>0</v>
      </c>
      <c r="D135">
        <v>0</v>
      </c>
      <c r="E135" t="s">
        <v>212</v>
      </c>
      <c r="F135" t="s">
        <v>215</v>
      </c>
    </row>
    <row r="136" spans="1:6" x14ac:dyDescent="0.3">
      <c r="A136">
        <v>133</v>
      </c>
      <c r="B136" t="s">
        <v>584</v>
      </c>
      <c r="C136">
        <v>0</v>
      </c>
      <c r="D136">
        <v>0</v>
      </c>
      <c r="E136" t="s">
        <v>212</v>
      </c>
      <c r="F136" t="s">
        <v>215</v>
      </c>
    </row>
    <row r="137" spans="1:6" x14ac:dyDescent="0.3">
      <c r="A137">
        <v>134</v>
      </c>
      <c r="B137" t="s">
        <v>584</v>
      </c>
      <c r="C137">
        <v>0</v>
      </c>
      <c r="D137">
        <v>0</v>
      </c>
      <c r="E137" t="s">
        <v>212</v>
      </c>
      <c r="F137" t="s">
        <v>215</v>
      </c>
    </row>
    <row r="138" spans="1:6" x14ac:dyDescent="0.3">
      <c r="A138">
        <v>135</v>
      </c>
      <c r="B138" t="s">
        <v>584</v>
      </c>
      <c r="C138">
        <v>0</v>
      </c>
      <c r="D138">
        <v>0</v>
      </c>
      <c r="E138" t="s">
        <v>212</v>
      </c>
      <c r="F138" t="s">
        <v>215</v>
      </c>
    </row>
    <row r="139" spans="1:6" x14ac:dyDescent="0.3">
      <c r="A139">
        <v>136</v>
      </c>
      <c r="B139" t="s">
        <v>584</v>
      </c>
      <c r="C139">
        <v>0</v>
      </c>
      <c r="D139">
        <v>0</v>
      </c>
      <c r="E139" t="s">
        <v>212</v>
      </c>
      <c r="F139" t="s">
        <v>215</v>
      </c>
    </row>
    <row r="140" spans="1:6" x14ac:dyDescent="0.3">
      <c r="A140">
        <v>137</v>
      </c>
      <c r="B140" t="s">
        <v>584</v>
      </c>
      <c r="C140">
        <v>0</v>
      </c>
      <c r="D140">
        <v>0</v>
      </c>
      <c r="E140" t="s">
        <v>212</v>
      </c>
      <c r="F140" t="s">
        <v>215</v>
      </c>
    </row>
    <row r="141" spans="1:6" x14ac:dyDescent="0.3">
      <c r="A141">
        <v>138</v>
      </c>
      <c r="B141" t="s">
        <v>584</v>
      </c>
      <c r="C141">
        <v>0</v>
      </c>
      <c r="D141">
        <v>0</v>
      </c>
      <c r="E141" t="s">
        <v>212</v>
      </c>
      <c r="F141" t="s">
        <v>215</v>
      </c>
    </row>
    <row r="142" spans="1:6" x14ac:dyDescent="0.3">
      <c r="A142">
        <v>139</v>
      </c>
      <c r="B142" t="s">
        <v>584</v>
      </c>
      <c r="C142">
        <v>0</v>
      </c>
      <c r="D142">
        <v>0</v>
      </c>
      <c r="E142" t="s">
        <v>212</v>
      </c>
      <c r="F142" t="s">
        <v>215</v>
      </c>
    </row>
    <row r="143" spans="1:6" x14ac:dyDescent="0.3">
      <c r="A143">
        <v>140</v>
      </c>
      <c r="B143" t="s">
        <v>584</v>
      </c>
      <c r="C143">
        <v>0</v>
      </c>
      <c r="D143">
        <v>0</v>
      </c>
      <c r="E143" t="s">
        <v>212</v>
      </c>
      <c r="F143" t="s">
        <v>215</v>
      </c>
    </row>
    <row r="144" spans="1:6" x14ac:dyDescent="0.3">
      <c r="A144">
        <v>141</v>
      </c>
      <c r="B144" t="s">
        <v>584</v>
      </c>
      <c r="C144">
        <v>0</v>
      </c>
      <c r="D144">
        <v>0</v>
      </c>
      <c r="E144" t="s">
        <v>212</v>
      </c>
      <c r="F144" t="s">
        <v>215</v>
      </c>
    </row>
    <row r="145" spans="1:6" x14ac:dyDescent="0.3">
      <c r="A145">
        <v>142</v>
      </c>
      <c r="B145" t="s">
        <v>584</v>
      </c>
      <c r="C145">
        <v>0</v>
      </c>
      <c r="D145">
        <v>0</v>
      </c>
      <c r="E145" t="s">
        <v>212</v>
      </c>
      <c r="F145" t="s">
        <v>215</v>
      </c>
    </row>
    <row r="146" spans="1:6" x14ac:dyDescent="0.3">
      <c r="A146">
        <v>143</v>
      </c>
      <c r="B146" t="s">
        <v>584</v>
      </c>
      <c r="C146">
        <v>0</v>
      </c>
      <c r="D146">
        <v>0</v>
      </c>
      <c r="E146" t="s">
        <v>212</v>
      </c>
      <c r="F146" t="s">
        <v>215</v>
      </c>
    </row>
    <row r="147" spans="1:6" x14ac:dyDescent="0.3">
      <c r="A147">
        <v>144</v>
      </c>
      <c r="B147" t="s">
        <v>584</v>
      </c>
      <c r="C147">
        <v>0</v>
      </c>
      <c r="D147">
        <v>0</v>
      </c>
      <c r="E147" t="s">
        <v>212</v>
      </c>
      <c r="F147" t="s">
        <v>215</v>
      </c>
    </row>
    <row r="148" spans="1:6" x14ac:dyDescent="0.3">
      <c r="A148">
        <v>145</v>
      </c>
      <c r="B148" t="s">
        <v>584</v>
      </c>
      <c r="C148">
        <v>0</v>
      </c>
      <c r="D148">
        <v>0</v>
      </c>
      <c r="E148" t="s">
        <v>212</v>
      </c>
      <c r="F148" t="s">
        <v>215</v>
      </c>
    </row>
    <row r="149" spans="1:6" x14ac:dyDescent="0.3">
      <c r="A149">
        <v>146</v>
      </c>
      <c r="B149" t="s">
        <v>584</v>
      </c>
      <c r="C149">
        <v>0</v>
      </c>
      <c r="D149">
        <v>0</v>
      </c>
      <c r="E149" t="s">
        <v>212</v>
      </c>
      <c r="F149" t="s">
        <v>215</v>
      </c>
    </row>
    <row r="150" spans="1:6" x14ac:dyDescent="0.3">
      <c r="A150">
        <v>147</v>
      </c>
      <c r="B150" t="s">
        <v>584</v>
      </c>
      <c r="C150">
        <v>0</v>
      </c>
      <c r="D150">
        <v>0</v>
      </c>
      <c r="E150" t="s">
        <v>212</v>
      </c>
      <c r="F150" t="s">
        <v>215</v>
      </c>
    </row>
    <row r="151" spans="1:6" x14ac:dyDescent="0.3">
      <c r="A151">
        <v>148</v>
      </c>
      <c r="B151" t="s">
        <v>584</v>
      </c>
      <c r="C151">
        <v>0</v>
      </c>
      <c r="D151">
        <v>0</v>
      </c>
      <c r="E151" t="s">
        <v>212</v>
      </c>
      <c r="F151" t="s">
        <v>215</v>
      </c>
    </row>
    <row r="152" spans="1:6" x14ac:dyDescent="0.3">
      <c r="A152">
        <v>149</v>
      </c>
      <c r="B152" t="s">
        <v>584</v>
      </c>
      <c r="C152">
        <v>0</v>
      </c>
      <c r="D152">
        <v>0</v>
      </c>
      <c r="E152" t="s">
        <v>212</v>
      </c>
      <c r="F152" t="s">
        <v>215</v>
      </c>
    </row>
    <row r="153" spans="1:6" x14ac:dyDescent="0.3">
      <c r="A153">
        <v>150</v>
      </c>
      <c r="B153" t="s">
        <v>584</v>
      </c>
      <c r="C153">
        <v>0</v>
      </c>
      <c r="D153">
        <v>0</v>
      </c>
      <c r="E153" t="s">
        <v>212</v>
      </c>
      <c r="F153" t="s">
        <v>215</v>
      </c>
    </row>
    <row r="154" spans="1:6" x14ac:dyDescent="0.3">
      <c r="A154">
        <v>151</v>
      </c>
      <c r="B154" t="s">
        <v>584</v>
      </c>
      <c r="C154">
        <v>0</v>
      </c>
      <c r="D154">
        <v>0</v>
      </c>
      <c r="E154" t="s">
        <v>212</v>
      </c>
      <c r="F154" t="s">
        <v>215</v>
      </c>
    </row>
    <row r="155" spans="1:6" x14ac:dyDescent="0.3">
      <c r="A155">
        <v>152</v>
      </c>
      <c r="B155" t="s">
        <v>584</v>
      </c>
      <c r="C155">
        <v>0</v>
      </c>
      <c r="D155">
        <v>0</v>
      </c>
      <c r="E155" t="s">
        <v>212</v>
      </c>
      <c r="F155" t="s">
        <v>215</v>
      </c>
    </row>
    <row r="156" spans="1:6" x14ac:dyDescent="0.3">
      <c r="A156">
        <v>153</v>
      </c>
      <c r="B156" t="s">
        <v>584</v>
      </c>
      <c r="C156">
        <v>0</v>
      </c>
      <c r="D156">
        <v>0</v>
      </c>
      <c r="E156" t="s">
        <v>212</v>
      </c>
      <c r="F15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6"/>
  <sheetViews>
    <sheetView topLeftCell="A3" workbookViewId="0">
      <selection activeCell="A3" sqref="A3"/>
    </sheetView>
  </sheetViews>
  <sheetFormatPr baseColWidth="10" defaultColWidth="9.109375" defaultRowHeight="14.4" x14ac:dyDescent="0.3"/>
  <cols>
    <col min="1" max="1" width="4"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row r="30" spans="1:3" x14ac:dyDescent="0.3">
      <c r="A30">
        <v>27</v>
      </c>
      <c r="B30" t="s">
        <v>216</v>
      </c>
      <c r="C30" t="s">
        <v>215</v>
      </c>
    </row>
    <row r="31" spans="1:3" x14ac:dyDescent="0.3">
      <c r="A31">
        <v>28</v>
      </c>
      <c r="B31" t="s">
        <v>216</v>
      </c>
      <c r="C31" t="s">
        <v>215</v>
      </c>
    </row>
    <row r="32" spans="1:3" x14ac:dyDescent="0.3">
      <c r="A32">
        <v>29</v>
      </c>
      <c r="B32" t="s">
        <v>216</v>
      </c>
      <c r="C32" t="s">
        <v>215</v>
      </c>
    </row>
    <row r="33" spans="1:3" x14ac:dyDescent="0.3">
      <c r="A33">
        <v>30</v>
      </c>
      <c r="B33" t="s">
        <v>216</v>
      </c>
      <c r="C33" t="s">
        <v>215</v>
      </c>
    </row>
    <row r="34" spans="1:3" x14ac:dyDescent="0.3">
      <c r="A34">
        <v>31</v>
      </c>
      <c r="B34" t="s">
        <v>216</v>
      </c>
      <c r="C34" t="s">
        <v>215</v>
      </c>
    </row>
    <row r="35" spans="1:3" x14ac:dyDescent="0.3">
      <c r="A35">
        <v>32</v>
      </c>
      <c r="B35" t="s">
        <v>216</v>
      </c>
      <c r="C35" t="s">
        <v>215</v>
      </c>
    </row>
    <row r="36" spans="1:3" x14ac:dyDescent="0.3">
      <c r="A36">
        <v>33</v>
      </c>
      <c r="B36" t="s">
        <v>216</v>
      </c>
      <c r="C36" t="s">
        <v>215</v>
      </c>
    </row>
    <row r="37" spans="1:3" x14ac:dyDescent="0.3">
      <c r="A37">
        <v>34</v>
      </c>
      <c r="B37" t="s">
        <v>216</v>
      </c>
      <c r="C37" t="s">
        <v>215</v>
      </c>
    </row>
    <row r="38" spans="1:3" x14ac:dyDescent="0.3">
      <c r="A38">
        <v>35</v>
      </c>
      <c r="B38" t="s">
        <v>216</v>
      </c>
      <c r="C38" t="s">
        <v>215</v>
      </c>
    </row>
    <row r="39" spans="1:3" x14ac:dyDescent="0.3">
      <c r="A39">
        <v>36</v>
      </c>
      <c r="B39" t="s">
        <v>216</v>
      </c>
      <c r="C39" t="s">
        <v>215</v>
      </c>
    </row>
    <row r="40" spans="1:3" x14ac:dyDescent="0.3">
      <c r="A40">
        <v>37</v>
      </c>
      <c r="B40" t="s">
        <v>216</v>
      </c>
      <c r="C40" t="s">
        <v>215</v>
      </c>
    </row>
    <row r="41" spans="1:3" x14ac:dyDescent="0.3">
      <c r="A41">
        <v>38</v>
      </c>
      <c r="B41" t="s">
        <v>216</v>
      </c>
      <c r="C41" t="s">
        <v>215</v>
      </c>
    </row>
    <row r="42" spans="1:3" x14ac:dyDescent="0.3">
      <c r="A42">
        <v>39</v>
      </c>
      <c r="B42" t="s">
        <v>216</v>
      </c>
      <c r="C42" t="s">
        <v>215</v>
      </c>
    </row>
    <row r="43" spans="1:3" x14ac:dyDescent="0.3">
      <c r="A43">
        <v>40</v>
      </c>
      <c r="B43" t="s">
        <v>216</v>
      </c>
      <c r="C43" t="s">
        <v>215</v>
      </c>
    </row>
    <row r="44" spans="1:3" x14ac:dyDescent="0.3">
      <c r="A44">
        <v>41</v>
      </c>
      <c r="B44" t="s">
        <v>216</v>
      </c>
      <c r="C44" t="s">
        <v>215</v>
      </c>
    </row>
    <row r="45" spans="1:3" x14ac:dyDescent="0.3">
      <c r="A45">
        <v>42</v>
      </c>
      <c r="B45" t="s">
        <v>216</v>
      </c>
      <c r="C45" t="s">
        <v>215</v>
      </c>
    </row>
    <row r="46" spans="1:3" x14ac:dyDescent="0.3">
      <c r="A46">
        <v>43</v>
      </c>
      <c r="B46" t="s">
        <v>216</v>
      </c>
      <c r="C46" t="s">
        <v>215</v>
      </c>
    </row>
    <row r="47" spans="1:3" x14ac:dyDescent="0.3">
      <c r="A47">
        <v>44</v>
      </c>
      <c r="B47" t="s">
        <v>216</v>
      </c>
      <c r="C47" t="s">
        <v>215</v>
      </c>
    </row>
    <row r="48" spans="1:3" x14ac:dyDescent="0.3">
      <c r="A48">
        <v>45</v>
      </c>
      <c r="B48" t="s">
        <v>216</v>
      </c>
      <c r="C48" t="s">
        <v>215</v>
      </c>
    </row>
    <row r="49" spans="1:3" x14ac:dyDescent="0.3">
      <c r="A49">
        <v>46</v>
      </c>
      <c r="B49" t="s">
        <v>216</v>
      </c>
      <c r="C49" t="s">
        <v>215</v>
      </c>
    </row>
    <row r="50" spans="1:3" x14ac:dyDescent="0.3">
      <c r="A50">
        <v>47</v>
      </c>
      <c r="B50" t="s">
        <v>216</v>
      </c>
      <c r="C50" t="s">
        <v>215</v>
      </c>
    </row>
    <row r="51" spans="1:3" x14ac:dyDescent="0.3">
      <c r="A51">
        <v>48</v>
      </c>
      <c r="B51" t="s">
        <v>216</v>
      </c>
      <c r="C51" t="s">
        <v>215</v>
      </c>
    </row>
    <row r="52" spans="1:3" x14ac:dyDescent="0.3">
      <c r="A52">
        <v>49</v>
      </c>
      <c r="B52" t="s">
        <v>216</v>
      </c>
      <c r="C52" t="s">
        <v>215</v>
      </c>
    </row>
    <row r="53" spans="1:3" x14ac:dyDescent="0.3">
      <c r="A53">
        <v>50</v>
      </c>
      <c r="B53" t="s">
        <v>216</v>
      </c>
      <c r="C53" t="s">
        <v>215</v>
      </c>
    </row>
    <row r="54" spans="1:3" x14ac:dyDescent="0.3">
      <c r="A54">
        <v>51</v>
      </c>
      <c r="B54" t="s">
        <v>216</v>
      </c>
      <c r="C54" t="s">
        <v>215</v>
      </c>
    </row>
    <row r="55" spans="1:3" x14ac:dyDescent="0.3">
      <c r="A55">
        <v>52</v>
      </c>
      <c r="B55" t="s">
        <v>216</v>
      </c>
      <c r="C55" t="s">
        <v>215</v>
      </c>
    </row>
    <row r="56" spans="1:3" x14ac:dyDescent="0.3">
      <c r="A56">
        <v>53</v>
      </c>
      <c r="B56" t="s">
        <v>216</v>
      </c>
      <c r="C56" t="s">
        <v>215</v>
      </c>
    </row>
    <row r="57" spans="1:3" x14ac:dyDescent="0.3">
      <c r="A57">
        <v>54</v>
      </c>
      <c r="B57" t="s">
        <v>216</v>
      </c>
      <c r="C57" t="s">
        <v>215</v>
      </c>
    </row>
    <row r="58" spans="1:3" x14ac:dyDescent="0.3">
      <c r="A58">
        <v>55</v>
      </c>
      <c r="B58" t="s">
        <v>216</v>
      </c>
      <c r="C58" t="s">
        <v>215</v>
      </c>
    </row>
    <row r="59" spans="1:3" x14ac:dyDescent="0.3">
      <c r="A59">
        <v>56</v>
      </c>
      <c r="B59" t="s">
        <v>216</v>
      </c>
      <c r="C59" t="s">
        <v>215</v>
      </c>
    </row>
    <row r="60" spans="1:3" x14ac:dyDescent="0.3">
      <c r="A60">
        <v>57</v>
      </c>
      <c r="B60" t="s">
        <v>216</v>
      </c>
      <c r="C60" t="s">
        <v>215</v>
      </c>
    </row>
    <row r="61" spans="1:3" x14ac:dyDescent="0.3">
      <c r="A61">
        <v>58</v>
      </c>
      <c r="B61" t="s">
        <v>216</v>
      </c>
      <c r="C61" t="s">
        <v>215</v>
      </c>
    </row>
    <row r="62" spans="1:3" x14ac:dyDescent="0.3">
      <c r="A62">
        <v>59</v>
      </c>
      <c r="B62" t="s">
        <v>216</v>
      </c>
      <c r="C62" t="s">
        <v>215</v>
      </c>
    </row>
    <row r="63" spans="1:3" x14ac:dyDescent="0.3">
      <c r="A63">
        <v>60</v>
      </c>
      <c r="B63" t="s">
        <v>216</v>
      </c>
      <c r="C63" t="s">
        <v>215</v>
      </c>
    </row>
    <row r="64" spans="1:3" x14ac:dyDescent="0.3">
      <c r="A64">
        <v>61</v>
      </c>
      <c r="B64" t="s">
        <v>216</v>
      </c>
      <c r="C64" t="s">
        <v>215</v>
      </c>
    </row>
    <row r="65" spans="1:3" x14ac:dyDescent="0.3">
      <c r="A65">
        <v>62</v>
      </c>
      <c r="B65" t="s">
        <v>216</v>
      </c>
      <c r="C65" t="s">
        <v>215</v>
      </c>
    </row>
    <row r="66" spans="1:3" x14ac:dyDescent="0.3">
      <c r="A66">
        <v>63</v>
      </c>
      <c r="B66" t="s">
        <v>216</v>
      </c>
      <c r="C66" t="s">
        <v>215</v>
      </c>
    </row>
    <row r="67" spans="1:3" x14ac:dyDescent="0.3">
      <c r="A67">
        <v>64</v>
      </c>
      <c r="B67" t="s">
        <v>216</v>
      </c>
      <c r="C67" t="s">
        <v>215</v>
      </c>
    </row>
    <row r="68" spans="1:3" x14ac:dyDescent="0.3">
      <c r="A68">
        <v>65</v>
      </c>
      <c r="B68" t="s">
        <v>216</v>
      </c>
      <c r="C68" t="s">
        <v>215</v>
      </c>
    </row>
    <row r="69" spans="1:3" x14ac:dyDescent="0.3">
      <c r="A69">
        <v>66</v>
      </c>
      <c r="B69" t="s">
        <v>216</v>
      </c>
      <c r="C69" t="s">
        <v>215</v>
      </c>
    </row>
    <row r="70" spans="1:3" x14ac:dyDescent="0.3">
      <c r="A70">
        <v>67</v>
      </c>
      <c r="B70" t="s">
        <v>216</v>
      </c>
      <c r="C70" t="s">
        <v>215</v>
      </c>
    </row>
    <row r="71" spans="1:3" x14ac:dyDescent="0.3">
      <c r="A71">
        <v>68</v>
      </c>
      <c r="B71" t="s">
        <v>216</v>
      </c>
      <c r="C71" t="s">
        <v>215</v>
      </c>
    </row>
    <row r="72" spans="1:3" x14ac:dyDescent="0.3">
      <c r="A72">
        <v>69</v>
      </c>
      <c r="B72" t="s">
        <v>216</v>
      </c>
      <c r="C72" t="s">
        <v>215</v>
      </c>
    </row>
    <row r="73" spans="1:3" x14ac:dyDescent="0.3">
      <c r="A73">
        <v>70</v>
      </c>
      <c r="B73" t="s">
        <v>216</v>
      </c>
      <c r="C73" t="s">
        <v>215</v>
      </c>
    </row>
    <row r="74" spans="1:3" x14ac:dyDescent="0.3">
      <c r="A74">
        <v>71</v>
      </c>
      <c r="B74" t="s">
        <v>216</v>
      </c>
      <c r="C74" t="s">
        <v>215</v>
      </c>
    </row>
    <row r="75" spans="1:3" x14ac:dyDescent="0.3">
      <c r="A75">
        <v>72</v>
      </c>
      <c r="B75" t="s">
        <v>216</v>
      </c>
      <c r="C75" t="s">
        <v>215</v>
      </c>
    </row>
    <row r="76" spans="1:3" x14ac:dyDescent="0.3">
      <c r="A76">
        <v>73</v>
      </c>
      <c r="B76" t="s">
        <v>216</v>
      </c>
      <c r="C76" t="s">
        <v>215</v>
      </c>
    </row>
    <row r="77" spans="1:3" x14ac:dyDescent="0.3">
      <c r="A77">
        <v>74</v>
      </c>
      <c r="B77" t="s">
        <v>216</v>
      </c>
      <c r="C77" t="s">
        <v>215</v>
      </c>
    </row>
    <row r="78" spans="1:3" x14ac:dyDescent="0.3">
      <c r="A78">
        <v>75</v>
      </c>
      <c r="B78" t="s">
        <v>216</v>
      </c>
      <c r="C78" t="s">
        <v>215</v>
      </c>
    </row>
    <row r="79" spans="1:3" x14ac:dyDescent="0.3">
      <c r="A79">
        <v>76</v>
      </c>
      <c r="B79" t="s">
        <v>216</v>
      </c>
      <c r="C79" t="s">
        <v>215</v>
      </c>
    </row>
    <row r="80" spans="1:3" x14ac:dyDescent="0.3">
      <c r="A80">
        <v>77</v>
      </c>
      <c r="B80" t="s">
        <v>216</v>
      </c>
      <c r="C80" t="s">
        <v>215</v>
      </c>
    </row>
    <row r="81" spans="1:3" x14ac:dyDescent="0.3">
      <c r="A81">
        <v>78</v>
      </c>
      <c r="B81" t="s">
        <v>216</v>
      </c>
      <c r="C81" t="s">
        <v>215</v>
      </c>
    </row>
    <row r="82" spans="1:3" x14ac:dyDescent="0.3">
      <c r="A82">
        <v>79</v>
      </c>
      <c r="B82" t="s">
        <v>216</v>
      </c>
      <c r="C82" t="s">
        <v>215</v>
      </c>
    </row>
    <row r="83" spans="1:3" x14ac:dyDescent="0.3">
      <c r="A83">
        <v>80</v>
      </c>
      <c r="B83" t="s">
        <v>216</v>
      </c>
      <c r="C83" t="s">
        <v>215</v>
      </c>
    </row>
    <row r="84" spans="1:3" x14ac:dyDescent="0.3">
      <c r="A84">
        <v>81</v>
      </c>
      <c r="B84" t="s">
        <v>216</v>
      </c>
      <c r="C84" t="s">
        <v>215</v>
      </c>
    </row>
    <row r="85" spans="1:3" x14ac:dyDescent="0.3">
      <c r="A85">
        <v>82</v>
      </c>
      <c r="B85" t="s">
        <v>216</v>
      </c>
      <c r="C85" t="s">
        <v>215</v>
      </c>
    </row>
    <row r="86" spans="1:3" x14ac:dyDescent="0.3">
      <c r="A86">
        <v>83</v>
      </c>
      <c r="B86" t="s">
        <v>216</v>
      </c>
      <c r="C86" t="s">
        <v>215</v>
      </c>
    </row>
    <row r="87" spans="1:3" x14ac:dyDescent="0.3">
      <c r="A87">
        <v>84</v>
      </c>
      <c r="B87" t="s">
        <v>216</v>
      </c>
      <c r="C87" t="s">
        <v>215</v>
      </c>
    </row>
    <row r="88" spans="1:3" x14ac:dyDescent="0.3">
      <c r="A88">
        <v>85</v>
      </c>
      <c r="B88" t="s">
        <v>216</v>
      </c>
      <c r="C88" t="s">
        <v>215</v>
      </c>
    </row>
    <row r="89" spans="1:3" x14ac:dyDescent="0.3">
      <c r="A89">
        <v>86</v>
      </c>
      <c r="B89" t="s">
        <v>216</v>
      </c>
      <c r="C89" t="s">
        <v>215</v>
      </c>
    </row>
    <row r="90" spans="1:3" x14ac:dyDescent="0.3">
      <c r="A90">
        <v>87</v>
      </c>
      <c r="B90" t="s">
        <v>216</v>
      </c>
      <c r="C90" t="s">
        <v>215</v>
      </c>
    </row>
    <row r="91" spans="1:3" x14ac:dyDescent="0.3">
      <c r="A91">
        <v>88</v>
      </c>
      <c r="B91" t="s">
        <v>216</v>
      </c>
      <c r="C91" t="s">
        <v>215</v>
      </c>
    </row>
    <row r="92" spans="1:3" x14ac:dyDescent="0.3">
      <c r="A92">
        <v>89</v>
      </c>
      <c r="B92" t="s">
        <v>216</v>
      </c>
      <c r="C92" t="s">
        <v>215</v>
      </c>
    </row>
    <row r="93" spans="1:3" x14ac:dyDescent="0.3">
      <c r="A93">
        <v>90</v>
      </c>
      <c r="B93" t="s">
        <v>216</v>
      </c>
      <c r="C93" t="s">
        <v>215</v>
      </c>
    </row>
    <row r="94" spans="1:3" x14ac:dyDescent="0.3">
      <c r="A94">
        <v>91</v>
      </c>
      <c r="B94" t="s">
        <v>216</v>
      </c>
      <c r="C94" t="s">
        <v>215</v>
      </c>
    </row>
    <row r="95" spans="1:3" x14ac:dyDescent="0.3">
      <c r="A95">
        <v>92</v>
      </c>
      <c r="B95" t="s">
        <v>216</v>
      </c>
      <c r="C95" t="s">
        <v>215</v>
      </c>
    </row>
    <row r="96" spans="1:3" x14ac:dyDescent="0.3">
      <c r="A96">
        <v>93</v>
      </c>
      <c r="B96" t="s">
        <v>216</v>
      </c>
      <c r="C96" t="s">
        <v>215</v>
      </c>
    </row>
    <row r="97" spans="1:3" x14ac:dyDescent="0.3">
      <c r="A97">
        <v>94</v>
      </c>
      <c r="B97" t="s">
        <v>216</v>
      </c>
      <c r="C97" t="s">
        <v>215</v>
      </c>
    </row>
    <row r="98" spans="1:3" x14ac:dyDescent="0.3">
      <c r="A98">
        <v>95</v>
      </c>
      <c r="B98" t="s">
        <v>216</v>
      </c>
      <c r="C98" t="s">
        <v>215</v>
      </c>
    </row>
    <row r="99" spans="1:3" x14ac:dyDescent="0.3">
      <c r="A99">
        <v>96</v>
      </c>
      <c r="B99" t="s">
        <v>216</v>
      </c>
      <c r="C99" t="s">
        <v>215</v>
      </c>
    </row>
    <row r="100" spans="1:3" x14ac:dyDescent="0.3">
      <c r="A100">
        <v>97</v>
      </c>
      <c r="B100" t="s">
        <v>216</v>
      </c>
      <c r="C100" t="s">
        <v>215</v>
      </c>
    </row>
    <row r="101" spans="1:3" x14ac:dyDescent="0.3">
      <c r="A101">
        <v>98</v>
      </c>
      <c r="B101" t="s">
        <v>216</v>
      </c>
      <c r="C101" t="s">
        <v>215</v>
      </c>
    </row>
    <row r="102" spans="1:3" x14ac:dyDescent="0.3">
      <c r="A102">
        <v>99</v>
      </c>
      <c r="B102" t="s">
        <v>216</v>
      </c>
      <c r="C102" t="s">
        <v>215</v>
      </c>
    </row>
    <row r="103" spans="1:3" x14ac:dyDescent="0.3">
      <c r="A103">
        <v>100</v>
      </c>
      <c r="B103" t="s">
        <v>216</v>
      </c>
      <c r="C103" t="s">
        <v>215</v>
      </c>
    </row>
    <row r="104" spans="1:3" x14ac:dyDescent="0.3">
      <c r="A104">
        <v>101</v>
      </c>
      <c r="B104" t="s">
        <v>216</v>
      </c>
      <c r="C104" t="s">
        <v>215</v>
      </c>
    </row>
    <row r="105" spans="1:3" x14ac:dyDescent="0.3">
      <c r="A105">
        <v>102</v>
      </c>
      <c r="B105" t="s">
        <v>216</v>
      </c>
      <c r="C105" t="s">
        <v>215</v>
      </c>
    </row>
    <row r="106" spans="1:3" x14ac:dyDescent="0.3">
      <c r="A106">
        <v>103</v>
      </c>
      <c r="B106" t="s">
        <v>216</v>
      </c>
      <c r="C106" t="s">
        <v>215</v>
      </c>
    </row>
    <row r="107" spans="1:3" x14ac:dyDescent="0.3">
      <c r="A107">
        <v>104</v>
      </c>
      <c r="B107" t="s">
        <v>216</v>
      </c>
      <c r="C107" t="s">
        <v>215</v>
      </c>
    </row>
    <row r="108" spans="1:3" x14ac:dyDescent="0.3">
      <c r="A108">
        <v>105</v>
      </c>
      <c r="B108" t="s">
        <v>216</v>
      </c>
      <c r="C108" t="s">
        <v>215</v>
      </c>
    </row>
    <row r="109" spans="1:3" x14ac:dyDescent="0.3">
      <c r="A109">
        <v>106</v>
      </c>
      <c r="B109" t="s">
        <v>216</v>
      </c>
      <c r="C109" t="s">
        <v>215</v>
      </c>
    </row>
    <row r="110" spans="1:3" x14ac:dyDescent="0.3">
      <c r="A110">
        <v>107</v>
      </c>
      <c r="B110" t="s">
        <v>216</v>
      </c>
      <c r="C110" t="s">
        <v>215</v>
      </c>
    </row>
    <row r="111" spans="1:3" x14ac:dyDescent="0.3">
      <c r="A111">
        <v>108</v>
      </c>
      <c r="B111" t="s">
        <v>216</v>
      </c>
      <c r="C111" t="s">
        <v>215</v>
      </c>
    </row>
    <row r="112" spans="1:3" x14ac:dyDescent="0.3">
      <c r="A112">
        <v>109</v>
      </c>
      <c r="B112" t="s">
        <v>216</v>
      </c>
      <c r="C112" t="s">
        <v>215</v>
      </c>
    </row>
    <row r="113" spans="1:3" x14ac:dyDescent="0.3">
      <c r="A113">
        <v>110</v>
      </c>
      <c r="B113" t="s">
        <v>216</v>
      </c>
      <c r="C113" t="s">
        <v>215</v>
      </c>
    </row>
    <row r="114" spans="1:3" x14ac:dyDescent="0.3">
      <c r="A114">
        <v>111</v>
      </c>
      <c r="B114" t="s">
        <v>216</v>
      </c>
      <c r="C114" t="s">
        <v>215</v>
      </c>
    </row>
    <row r="115" spans="1:3" x14ac:dyDescent="0.3">
      <c r="A115">
        <v>112</v>
      </c>
      <c r="B115" t="s">
        <v>216</v>
      </c>
      <c r="C115" t="s">
        <v>215</v>
      </c>
    </row>
    <row r="116" spans="1:3" x14ac:dyDescent="0.3">
      <c r="A116">
        <v>113</v>
      </c>
      <c r="B116" t="s">
        <v>216</v>
      </c>
      <c r="C116" t="s">
        <v>215</v>
      </c>
    </row>
    <row r="117" spans="1:3" x14ac:dyDescent="0.3">
      <c r="A117">
        <v>114</v>
      </c>
      <c r="B117" t="s">
        <v>216</v>
      </c>
      <c r="C117" t="s">
        <v>215</v>
      </c>
    </row>
    <row r="118" spans="1:3" x14ac:dyDescent="0.3">
      <c r="A118">
        <v>115</v>
      </c>
      <c r="B118" t="s">
        <v>584</v>
      </c>
      <c r="C118" t="s">
        <v>215</v>
      </c>
    </row>
    <row r="119" spans="1:3" x14ac:dyDescent="0.3">
      <c r="A119">
        <v>116</v>
      </c>
      <c r="B119" t="s">
        <v>584</v>
      </c>
      <c r="C119" t="s">
        <v>215</v>
      </c>
    </row>
    <row r="120" spans="1:3" x14ac:dyDescent="0.3">
      <c r="A120">
        <v>117</v>
      </c>
      <c r="B120" t="s">
        <v>584</v>
      </c>
      <c r="C120" t="s">
        <v>215</v>
      </c>
    </row>
    <row r="121" spans="1:3" x14ac:dyDescent="0.3">
      <c r="A121">
        <v>118</v>
      </c>
      <c r="B121" t="s">
        <v>584</v>
      </c>
      <c r="C121" t="s">
        <v>215</v>
      </c>
    </row>
    <row r="122" spans="1:3" x14ac:dyDescent="0.3">
      <c r="A122">
        <v>119</v>
      </c>
      <c r="B122" t="s">
        <v>584</v>
      </c>
      <c r="C122" t="s">
        <v>215</v>
      </c>
    </row>
    <row r="123" spans="1:3" x14ac:dyDescent="0.3">
      <c r="A123">
        <v>120</v>
      </c>
      <c r="B123" t="s">
        <v>584</v>
      </c>
      <c r="C123" t="s">
        <v>215</v>
      </c>
    </row>
    <row r="124" spans="1:3" x14ac:dyDescent="0.3">
      <c r="A124">
        <v>121</v>
      </c>
      <c r="B124" t="s">
        <v>584</v>
      </c>
      <c r="C124" t="s">
        <v>215</v>
      </c>
    </row>
    <row r="125" spans="1:3" x14ac:dyDescent="0.3">
      <c r="A125">
        <v>122</v>
      </c>
      <c r="B125" t="s">
        <v>584</v>
      </c>
      <c r="C125" t="s">
        <v>215</v>
      </c>
    </row>
    <row r="126" spans="1:3" x14ac:dyDescent="0.3">
      <c r="A126">
        <v>123</v>
      </c>
      <c r="B126" t="s">
        <v>584</v>
      </c>
      <c r="C126" t="s">
        <v>215</v>
      </c>
    </row>
    <row r="127" spans="1:3" x14ac:dyDescent="0.3">
      <c r="A127">
        <v>124</v>
      </c>
      <c r="B127" t="s">
        <v>584</v>
      </c>
      <c r="C127" t="s">
        <v>215</v>
      </c>
    </row>
    <row r="128" spans="1:3" x14ac:dyDescent="0.3">
      <c r="A128">
        <v>125</v>
      </c>
      <c r="B128" t="s">
        <v>584</v>
      </c>
      <c r="C128" t="s">
        <v>215</v>
      </c>
    </row>
    <row r="129" spans="1:3" x14ac:dyDescent="0.3">
      <c r="A129">
        <v>126</v>
      </c>
      <c r="B129" t="s">
        <v>584</v>
      </c>
      <c r="C129" t="s">
        <v>215</v>
      </c>
    </row>
    <row r="130" spans="1:3" x14ac:dyDescent="0.3">
      <c r="A130">
        <v>127</v>
      </c>
      <c r="B130" t="s">
        <v>584</v>
      </c>
      <c r="C130" t="s">
        <v>215</v>
      </c>
    </row>
    <row r="131" spans="1:3" x14ac:dyDescent="0.3">
      <c r="A131">
        <v>128</v>
      </c>
      <c r="B131" t="s">
        <v>584</v>
      </c>
      <c r="C131" t="s">
        <v>215</v>
      </c>
    </row>
    <row r="132" spans="1:3" x14ac:dyDescent="0.3">
      <c r="A132">
        <v>129</v>
      </c>
      <c r="B132" t="s">
        <v>584</v>
      </c>
      <c r="C132" t="s">
        <v>215</v>
      </c>
    </row>
    <row r="133" spans="1:3" x14ac:dyDescent="0.3">
      <c r="A133">
        <v>130</v>
      </c>
      <c r="B133" t="s">
        <v>584</v>
      </c>
      <c r="C133" t="s">
        <v>215</v>
      </c>
    </row>
    <row r="134" spans="1:3" x14ac:dyDescent="0.3">
      <c r="A134">
        <v>131</v>
      </c>
      <c r="B134" t="s">
        <v>584</v>
      </c>
      <c r="C134" t="s">
        <v>215</v>
      </c>
    </row>
    <row r="135" spans="1:3" x14ac:dyDescent="0.3">
      <c r="A135">
        <v>132</v>
      </c>
      <c r="B135" t="s">
        <v>584</v>
      </c>
      <c r="C135" t="s">
        <v>215</v>
      </c>
    </row>
    <row r="136" spans="1:3" x14ac:dyDescent="0.3">
      <c r="A136">
        <v>133</v>
      </c>
      <c r="B136" t="s">
        <v>584</v>
      </c>
      <c r="C136" t="s">
        <v>215</v>
      </c>
    </row>
    <row r="137" spans="1:3" x14ac:dyDescent="0.3">
      <c r="A137">
        <v>134</v>
      </c>
      <c r="B137" t="s">
        <v>584</v>
      </c>
      <c r="C137" t="s">
        <v>215</v>
      </c>
    </row>
    <row r="138" spans="1:3" x14ac:dyDescent="0.3">
      <c r="A138">
        <v>135</v>
      </c>
      <c r="B138" t="s">
        <v>584</v>
      </c>
      <c r="C138" t="s">
        <v>215</v>
      </c>
    </row>
    <row r="139" spans="1:3" x14ac:dyDescent="0.3">
      <c r="A139">
        <v>136</v>
      </c>
      <c r="B139" t="s">
        <v>584</v>
      </c>
      <c r="C139" t="s">
        <v>215</v>
      </c>
    </row>
    <row r="140" spans="1:3" x14ac:dyDescent="0.3">
      <c r="A140">
        <v>137</v>
      </c>
      <c r="B140" t="s">
        <v>584</v>
      </c>
      <c r="C140" t="s">
        <v>215</v>
      </c>
    </row>
    <row r="141" spans="1:3" x14ac:dyDescent="0.3">
      <c r="A141">
        <v>138</v>
      </c>
      <c r="B141" t="s">
        <v>584</v>
      </c>
      <c r="C141" t="s">
        <v>215</v>
      </c>
    </row>
    <row r="142" spans="1:3" x14ac:dyDescent="0.3">
      <c r="A142">
        <v>139</v>
      </c>
      <c r="B142" t="s">
        <v>584</v>
      </c>
      <c r="C142" t="s">
        <v>215</v>
      </c>
    </row>
    <row r="143" spans="1:3" x14ac:dyDescent="0.3">
      <c r="A143">
        <v>140</v>
      </c>
      <c r="B143" t="s">
        <v>584</v>
      </c>
      <c r="C143" t="s">
        <v>215</v>
      </c>
    </row>
    <row r="144" spans="1:3" x14ac:dyDescent="0.3">
      <c r="A144">
        <v>141</v>
      </c>
      <c r="B144" t="s">
        <v>584</v>
      </c>
      <c r="C144" t="s">
        <v>215</v>
      </c>
    </row>
    <row r="145" spans="1:3" x14ac:dyDescent="0.3">
      <c r="A145">
        <v>142</v>
      </c>
      <c r="B145" t="s">
        <v>584</v>
      </c>
      <c r="C145" t="s">
        <v>215</v>
      </c>
    </row>
    <row r="146" spans="1:3" x14ac:dyDescent="0.3">
      <c r="A146">
        <v>143</v>
      </c>
      <c r="B146" t="s">
        <v>584</v>
      </c>
      <c r="C146" t="s">
        <v>215</v>
      </c>
    </row>
    <row r="147" spans="1:3" x14ac:dyDescent="0.3">
      <c r="A147">
        <v>144</v>
      </c>
      <c r="B147" t="s">
        <v>584</v>
      </c>
      <c r="C147" t="s">
        <v>215</v>
      </c>
    </row>
    <row r="148" spans="1:3" x14ac:dyDescent="0.3">
      <c r="A148">
        <v>145</v>
      </c>
      <c r="B148" t="s">
        <v>584</v>
      </c>
      <c r="C148" t="s">
        <v>215</v>
      </c>
    </row>
    <row r="149" spans="1:3" x14ac:dyDescent="0.3">
      <c r="A149">
        <v>146</v>
      </c>
      <c r="B149" t="s">
        <v>584</v>
      </c>
      <c r="C149" t="s">
        <v>215</v>
      </c>
    </row>
    <row r="150" spans="1:3" x14ac:dyDescent="0.3">
      <c r="A150">
        <v>147</v>
      </c>
      <c r="B150" t="s">
        <v>584</v>
      </c>
      <c r="C150" t="s">
        <v>215</v>
      </c>
    </row>
    <row r="151" spans="1:3" x14ac:dyDescent="0.3">
      <c r="A151">
        <v>148</v>
      </c>
      <c r="B151" t="s">
        <v>584</v>
      </c>
      <c r="C151" t="s">
        <v>215</v>
      </c>
    </row>
    <row r="152" spans="1:3" x14ac:dyDescent="0.3">
      <c r="A152">
        <v>149</v>
      </c>
      <c r="B152" t="s">
        <v>584</v>
      </c>
      <c r="C152" t="s">
        <v>215</v>
      </c>
    </row>
    <row r="153" spans="1:3" x14ac:dyDescent="0.3">
      <c r="A153">
        <v>150</v>
      </c>
      <c r="B153" t="s">
        <v>584</v>
      </c>
      <c r="C153" t="s">
        <v>215</v>
      </c>
    </row>
    <row r="154" spans="1:3" x14ac:dyDescent="0.3">
      <c r="A154">
        <v>151</v>
      </c>
      <c r="B154" t="s">
        <v>584</v>
      </c>
      <c r="C154" t="s">
        <v>215</v>
      </c>
    </row>
    <row r="155" spans="1:3" x14ac:dyDescent="0.3">
      <c r="A155">
        <v>152</v>
      </c>
      <c r="B155" t="s">
        <v>584</v>
      </c>
      <c r="C155" t="s">
        <v>215</v>
      </c>
    </row>
    <row r="156" spans="1:3" x14ac:dyDescent="0.3">
      <c r="A156">
        <v>153</v>
      </c>
      <c r="B156" t="s">
        <v>584</v>
      </c>
      <c r="C15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8562</v>
      </c>
      <c r="D4">
        <v>0</v>
      </c>
      <c r="E4" t="s">
        <v>212</v>
      </c>
      <c r="F4" t="s">
        <v>215</v>
      </c>
    </row>
    <row r="5" spans="1:6" x14ac:dyDescent="0.3">
      <c r="A5">
        <v>2</v>
      </c>
      <c r="B5" t="s">
        <v>217</v>
      </c>
      <c r="C5">
        <v>3225</v>
      </c>
      <c r="D5">
        <v>0</v>
      </c>
      <c r="E5" t="s">
        <v>212</v>
      </c>
      <c r="F5" t="s">
        <v>215</v>
      </c>
    </row>
    <row r="6" spans="1:6" x14ac:dyDescent="0.3">
      <c r="A6">
        <v>3</v>
      </c>
      <c r="B6" t="s">
        <v>217</v>
      </c>
      <c r="C6">
        <v>4202.5</v>
      </c>
      <c r="D6">
        <v>0</v>
      </c>
      <c r="E6" t="s">
        <v>212</v>
      </c>
      <c r="F6" t="s">
        <v>215</v>
      </c>
    </row>
    <row r="7" spans="1:6" x14ac:dyDescent="0.3">
      <c r="A7">
        <v>4</v>
      </c>
      <c r="B7" t="s">
        <v>217</v>
      </c>
      <c r="C7">
        <v>3225</v>
      </c>
      <c r="D7">
        <v>0</v>
      </c>
      <c r="E7" t="s">
        <v>212</v>
      </c>
      <c r="F7" t="s">
        <v>215</v>
      </c>
    </row>
    <row r="8" spans="1:6" x14ac:dyDescent="0.3">
      <c r="A8">
        <v>5</v>
      </c>
      <c r="B8" t="s">
        <v>217</v>
      </c>
      <c r="C8">
        <v>3225</v>
      </c>
      <c r="D8">
        <v>0</v>
      </c>
      <c r="E8" t="s">
        <v>212</v>
      </c>
      <c r="F8" t="s">
        <v>215</v>
      </c>
    </row>
    <row r="9" spans="1:6" x14ac:dyDescent="0.3">
      <c r="A9">
        <v>6</v>
      </c>
      <c r="B9" t="s">
        <v>217</v>
      </c>
      <c r="C9">
        <v>5593.5</v>
      </c>
      <c r="D9">
        <v>0</v>
      </c>
      <c r="E9" t="s">
        <v>212</v>
      </c>
      <c r="F9" t="s">
        <v>215</v>
      </c>
    </row>
    <row r="10" spans="1:6" x14ac:dyDescent="0.3">
      <c r="A10">
        <v>7</v>
      </c>
      <c r="B10" t="s">
        <v>217</v>
      </c>
      <c r="C10">
        <v>5593.5</v>
      </c>
      <c r="D10">
        <v>0</v>
      </c>
      <c r="E10" t="s">
        <v>212</v>
      </c>
      <c r="F10" t="s">
        <v>215</v>
      </c>
    </row>
    <row r="11" spans="1:6" x14ac:dyDescent="0.3">
      <c r="A11">
        <v>8</v>
      </c>
      <c r="B11" t="s">
        <v>217</v>
      </c>
      <c r="C11">
        <v>5593.5</v>
      </c>
      <c r="D11">
        <v>0</v>
      </c>
      <c r="E11" t="s">
        <v>212</v>
      </c>
      <c r="F11" t="s">
        <v>215</v>
      </c>
    </row>
    <row r="12" spans="1:6" x14ac:dyDescent="0.3">
      <c r="A12">
        <v>9</v>
      </c>
      <c r="B12" t="s">
        <v>217</v>
      </c>
      <c r="C12">
        <v>5593.5</v>
      </c>
      <c r="D12">
        <v>0</v>
      </c>
      <c r="E12" t="s">
        <v>212</v>
      </c>
      <c r="F12" t="s">
        <v>215</v>
      </c>
    </row>
    <row r="13" spans="1:6" x14ac:dyDescent="0.3">
      <c r="A13">
        <v>10</v>
      </c>
      <c r="B13" t="s">
        <v>217</v>
      </c>
      <c r="C13">
        <v>5593.5</v>
      </c>
      <c r="D13">
        <v>0</v>
      </c>
      <c r="E13" t="s">
        <v>212</v>
      </c>
      <c r="F13" t="s">
        <v>215</v>
      </c>
    </row>
    <row r="14" spans="1:6" x14ac:dyDescent="0.3">
      <c r="A14">
        <v>11</v>
      </c>
      <c r="B14" t="s">
        <v>217</v>
      </c>
      <c r="C14">
        <v>5593.5</v>
      </c>
      <c r="D14">
        <v>0</v>
      </c>
      <c r="E14" t="s">
        <v>212</v>
      </c>
      <c r="F14" t="s">
        <v>215</v>
      </c>
    </row>
    <row r="15" spans="1:6" x14ac:dyDescent="0.3">
      <c r="A15">
        <v>12</v>
      </c>
      <c r="B15" t="s">
        <v>217</v>
      </c>
      <c r="C15">
        <v>5593.5</v>
      </c>
      <c r="D15">
        <v>0</v>
      </c>
      <c r="E15" t="s">
        <v>212</v>
      </c>
      <c r="F15" t="s">
        <v>215</v>
      </c>
    </row>
    <row r="16" spans="1:6" x14ac:dyDescent="0.3">
      <c r="A16">
        <v>13</v>
      </c>
      <c r="B16" t="s">
        <v>217</v>
      </c>
      <c r="C16">
        <v>5593.5</v>
      </c>
      <c r="D16">
        <v>0</v>
      </c>
      <c r="E16" t="s">
        <v>212</v>
      </c>
      <c r="F16" t="s">
        <v>215</v>
      </c>
    </row>
    <row r="17" spans="1:6" x14ac:dyDescent="0.3">
      <c r="A17">
        <v>14</v>
      </c>
      <c r="B17" t="s">
        <v>217</v>
      </c>
      <c r="C17">
        <v>3196.88</v>
      </c>
      <c r="D17">
        <v>0</v>
      </c>
      <c r="E17" t="s">
        <v>212</v>
      </c>
      <c r="F17" t="s">
        <v>215</v>
      </c>
    </row>
    <row r="18" spans="1:6" x14ac:dyDescent="0.3">
      <c r="A18">
        <v>15</v>
      </c>
      <c r="B18" t="s">
        <v>217</v>
      </c>
      <c r="C18">
        <v>5593.5</v>
      </c>
      <c r="D18">
        <v>0</v>
      </c>
      <c r="E18" t="s">
        <v>212</v>
      </c>
      <c r="F18" t="s">
        <v>215</v>
      </c>
    </row>
    <row r="19" spans="1:6" x14ac:dyDescent="0.3">
      <c r="A19">
        <v>16</v>
      </c>
      <c r="B19" t="s">
        <v>217</v>
      </c>
      <c r="C19">
        <v>5593.5</v>
      </c>
      <c r="D19">
        <v>0</v>
      </c>
      <c r="E19" t="s">
        <v>212</v>
      </c>
      <c r="F19" t="s">
        <v>215</v>
      </c>
    </row>
    <row r="20" spans="1:6" x14ac:dyDescent="0.3">
      <c r="A20">
        <v>17</v>
      </c>
      <c r="B20" t="s">
        <v>217</v>
      </c>
      <c r="C20">
        <v>5593.5</v>
      </c>
      <c r="D20">
        <v>0</v>
      </c>
      <c r="E20" t="s">
        <v>212</v>
      </c>
      <c r="F20" t="s">
        <v>215</v>
      </c>
    </row>
    <row r="21" spans="1:6" x14ac:dyDescent="0.3">
      <c r="A21">
        <v>18</v>
      </c>
      <c r="B21" t="s">
        <v>217</v>
      </c>
      <c r="C21">
        <v>5593.5</v>
      </c>
      <c r="D21">
        <v>0</v>
      </c>
      <c r="E21" t="s">
        <v>212</v>
      </c>
      <c r="F21" t="s">
        <v>215</v>
      </c>
    </row>
    <row r="22" spans="1:6" x14ac:dyDescent="0.3">
      <c r="A22">
        <v>19</v>
      </c>
      <c r="B22" t="s">
        <v>217</v>
      </c>
      <c r="C22">
        <v>5593.5</v>
      </c>
      <c r="D22">
        <v>0</v>
      </c>
      <c r="E22" t="s">
        <v>212</v>
      </c>
      <c r="F22" t="s">
        <v>215</v>
      </c>
    </row>
    <row r="23" spans="1:6" x14ac:dyDescent="0.3">
      <c r="A23">
        <v>20</v>
      </c>
      <c r="B23" t="s">
        <v>217</v>
      </c>
      <c r="C23">
        <v>5465</v>
      </c>
      <c r="D23">
        <v>0</v>
      </c>
      <c r="E23" t="s">
        <v>212</v>
      </c>
      <c r="F23" t="s">
        <v>215</v>
      </c>
    </row>
    <row r="24" spans="1:6" x14ac:dyDescent="0.3">
      <c r="A24">
        <v>21</v>
      </c>
      <c r="B24" t="s">
        <v>217</v>
      </c>
      <c r="C24">
        <v>5400</v>
      </c>
      <c r="D24">
        <v>0</v>
      </c>
      <c r="E24" t="s">
        <v>212</v>
      </c>
      <c r="F24" t="s">
        <v>215</v>
      </c>
    </row>
    <row r="25" spans="1:6" x14ac:dyDescent="0.3">
      <c r="A25">
        <v>22</v>
      </c>
      <c r="B25" t="s">
        <v>217</v>
      </c>
      <c r="C25">
        <v>5400</v>
      </c>
      <c r="D25">
        <v>0</v>
      </c>
      <c r="E25" t="s">
        <v>212</v>
      </c>
      <c r="F25" t="s">
        <v>215</v>
      </c>
    </row>
    <row r="26" spans="1:6" x14ac:dyDescent="0.3">
      <c r="A26">
        <v>23</v>
      </c>
      <c r="B26" t="s">
        <v>217</v>
      </c>
      <c r="C26">
        <v>5400</v>
      </c>
      <c r="D26">
        <v>0</v>
      </c>
      <c r="E26" t="s">
        <v>212</v>
      </c>
      <c r="F26" t="s">
        <v>215</v>
      </c>
    </row>
    <row r="27" spans="1:6" x14ac:dyDescent="0.3">
      <c r="A27">
        <v>24</v>
      </c>
      <c r="B27" t="s">
        <v>217</v>
      </c>
      <c r="C27">
        <v>5400</v>
      </c>
      <c r="D27">
        <v>0</v>
      </c>
      <c r="E27" t="s">
        <v>212</v>
      </c>
      <c r="F27" t="s">
        <v>215</v>
      </c>
    </row>
    <row r="28" spans="1:6" x14ac:dyDescent="0.3">
      <c r="A28">
        <v>25</v>
      </c>
      <c r="B28" t="s">
        <v>217</v>
      </c>
      <c r="C28">
        <v>5400</v>
      </c>
      <c r="D28">
        <v>0</v>
      </c>
      <c r="E28" t="s">
        <v>212</v>
      </c>
      <c r="F28" t="s">
        <v>215</v>
      </c>
    </row>
    <row r="29" spans="1:6" x14ac:dyDescent="0.3">
      <c r="A29">
        <v>26</v>
      </c>
      <c r="B29" t="s">
        <v>217</v>
      </c>
      <c r="C29">
        <v>5400</v>
      </c>
      <c r="D29">
        <v>0</v>
      </c>
      <c r="E29" t="s">
        <v>212</v>
      </c>
      <c r="F29" t="s">
        <v>215</v>
      </c>
    </row>
    <row r="30" spans="1:6" x14ac:dyDescent="0.3">
      <c r="A30">
        <v>27</v>
      </c>
      <c r="B30" t="s">
        <v>217</v>
      </c>
      <c r="C30">
        <v>5400</v>
      </c>
      <c r="D30">
        <v>0</v>
      </c>
      <c r="E30" t="s">
        <v>212</v>
      </c>
      <c r="F30" t="s">
        <v>215</v>
      </c>
    </row>
    <row r="31" spans="1:6" x14ac:dyDescent="0.3">
      <c r="A31">
        <v>28</v>
      </c>
      <c r="B31" t="s">
        <v>217</v>
      </c>
      <c r="C31">
        <v>5400</v>
      </c>
      <c r="D31">
        <v>0</v>
      </c>
      <c r="E31" t="s">
        <v>212</v>
      </c>
      <c r="F31" t="s">
        <v>215</v>
      </c>
    </row>
    <row r="32" spans="1:6" x14ac:dyDescent="0.3">
      <c r="A32">
        <v>29</v>
      </c>
      <c r="B32" t="s">
        <v>217</v>
      </c>
      <c r="C32">
        <v>5400</v>
      </c>
      <c r="D32">
        <v>0</v>
      </c>
      <c r="E32" t="s">
        <v>212</v>
      </c>
      <c r="F32" t="s">
        <v>215</v>
      </c>
    </row>
    <row r="33" spans="1:6" x14ac:dyDescent="0.3">
      <c r="A33">
        <v>30</v>
      </c>
      <c r="B33" t="s">
        <v>217</v>
      </c>
      <c r="C33">
        <v>5400</v>
      </c>
      <c r="D33">
        <v>0</v>
      </c>
      <c r="E33" t="s">
        <v>212</v>
      </c>
      <c r="F33" t="s">
        <v>215</v>
      </c>
    </row>
    <row r="34" spans="1:6" x14ac:dyDescent="0.3">
      <c r="A34">
        <v>31</v>
      </c>
      <c r="B34" t="s">
        <v>217</v>
      </c>
      <c r="C34">
        <v>5400</v>
      </c>
      <c r="D34">
        <v>0</v>
      </c>
      <c r="E34" t="s">
        <v>212</v>
      </c>
      <c r="F34" t="s">
        <v>215</v>
      </c>
    </row>
    <row r="35" spans="1:6" x14ac:dyDescent="0.3">
      <c r="A35">
        <v>32</v>
      </c>
      <c r="B35" t="s">
        <v>217</v>
      </c>
      <c r="C35">
        <v>3735</v>
      </c>
      <c r="D35">
        <v>0</v>
      </c>
      <c r="E35" t="s">
        <v>212</v>
      </c>
      <c r="F35" t="s">
        <v>215</v>
      </c>
    </row>
    <row r="36" spans="1:6" x14ac:dyDescent="0.3">
      <c r="A36">
        <v>33</v>
      </c>
      <c r="B36" t="s">
        <v>217</v>
      </c>
      <c r="C36">
        <v>5974.5</v>
      </c>
      <c r="D36">
        <v>0</v>
      </c>
      <c r="E36" t="s">
        <v>212</v>
      </c>
      <c r="F36" t="s">
        <v>215</v>
      </c>
    </row>
    <row r="37" spans="1:6" x14ac:dyDescent="0.3">
      <c r="A37">
        <v>34</v>
      </c>
      <c r="B37" t="s">
        <v>217</v>
      </c>
      <c r="C37">
        <v>5458</v>
      </c>
      <c r="D37">
        <v>0</v>
      </c>
      <c r="E37" t="s">
        <v>212</v>
      </c>
      <c r="F37" t="s">
        <v>215</v>
      </c>
    </row>
    <row r="38" spans="1:6" x14ac:dyDescent="0.3">
      <c r="A38">
        <v>35</v>
      </c>
      <c r="B38" t="s">
        <v>217</v>
      </c>
      <c r="C38">
        <v>5974.5</v>
      </c>
      <c r="D38">
        <v>0</v>
      </c>
      <c r="E38" t="s">
        <v>212</v>
      </c>
      <c r="F38" t="s">
        <v>215</v>
      </c>
    </row>
    <row r="39" spans="1:6" x14ac:dyDescent="0.3">
      <c r="A39">
        <v>36</v>
      </c>
      <c r="B39" t="s">
        <v>217</v>
      </c>
      <c r="C39">
        <v>5458</v>
      </c>
      <c r="D39">
        <v>0</v>
      </c>
      <c r="E39" t="s">
        <v>212</v>
      </c>
      <c r="F39" t="s">
        <v>215</v>
      </c>
    </row>
    <row r="40" spans="1:6" x14ac:dyDescent="0.3">
      <c r="A40">
        <v>37</v>
      </c>
      <c r="B40" t="s">
        <v>217</v>
      </c>
      <c r="C40">
        <v>5458</v>
      </c>
      <c r="D40">
        <v>0</v>
      </c>
      <c r="E40" t="s">
        <v>212</v>
      </c>
      <c r="F40" t="s">
        <v>215</v>
      </c>
    </row>
    <row r="41" spans="1:6" x14ac:dyDescent="0.3">
      <c r="A41">
        <v>38</v>
      </c>
      <c r="B41" t="s">
        <v>217</v>
      </c>
      <c r="C41">
        <v>5458</v>
      </c>
      <c r="D41">
        <v>0</v>
      </c>
      <c r="E41" t="s">
        <v>212</v>
      </c>
      <c r="F41" t="s">
        <v>215</v>
      </c>
    </row>
    <row r="42" spans="1:6" x14ac:dyDescent="0.3">
      <c r="A42">
        <v>39</v>
      </c>
      <c r="B42" t="s">
        <v>217</v>
      </c>
      <c r="C42">
        <v>5458</v>
      </c>
      <c r="D42">
        <v>0</v>
      </c>
      <c r="E42" t="s">
        <v>212</v>
      </c>
      <c r="F42" t="s">
        <v>215</v>
      </c>
    </row>
    <row r="43" spans="1:6" x14ac:dyDescent="0.3">
      <c r="A43">
        <v>40</v>
      </c>
      <c r="B43" t="s">
        <v>217</v>
      </c>
      <c r="C43">
        <v>6372.8</v>
      </c>
      <c r="D43">
        <v>0</v>
      </c>
      <c r="E43" t="s">
        <v>212</v>
      </c>
      <c r="F43" t="s">
        <v>215</v>
      </c>
    </row>
    <row r="44" spans="1:6" x14ac:dyDescent="0.3">
      <c r="A44">
        <v>41</v>
      </c>
      <c r="B44" t="s">
        <v>217</v>
      </c>
      <c r="C44">
        <v>5458</v>
      </c>
      <c r="D44">
        <v>0</v>
      </c>
      <c r="E44" t="s">
        <v>212</v>
      </c>
      <c r="F44" t="s">
        <v>215</v>
      </c>
    </row>
    <row r="45" spans="1:6" x14ac:dyDescent="0.3">
      <c r="A45">
        <v>42</v>
      </c>
      <c r="B45" t="s">
        <v>217</v>
      </c>
      <c r="C45">
        <v>5458</v>
      </c>
      <c r="D45">
        <v>0</v>
      </c>
      <c r="E45" t="s">
        <v>212</v>
      </c>
      <c r="F45" t="s">
        <v>215</v>
      </c>
    </row>
    <row r="46" spans="1:6" x14ac:dyDescent="0.3">
      <c r="A46">
        <v>43</v>
      </c>
      <c r="B46" t="s">
        <v>217</v>
      </c>
      <c r="C46">
        <v>5974.5</v>
      </c>
      <c r="D46">
        <v>0</v>
      </c>
      <c r="E46" t="s">
        <v>212</v>
      </c>
      <c r="F46" t="s">
        <v>215</v>
      </c>
    </row>
    <row r="47" spans="1:6" x14ac:dyDescent="0.3">
      <c r="A47">
        <v>44</v>
      </c>
      <c r="B47" t="s">
        <v>217</v>
      </c>
      <c r="C47">
        <v>5458</v>
      </c>
      <c r="D47">
        <v>0</v>
      </c>
      <c r="E47" t="s">
        <v>212</v>
      </c>
      <c r="F47" t="s">
        <v>215</v>
      </c>
    </row>
    <row r="48" spans="1:6" x14ac:dyDescent="0.3">
      <c r="A48">
        <v>45</v>
      </c>
      <c r="B48" t="s">
        <v>217</v>
      </c>
      <c r="C48">
        <v>5098.13</v>
      </c>
      <c r="D48">
        <v>0</v>
      </c>
      <c r="E48" t="s">
        <v>212</v>
      </c>
      <c r="F48" t="s">
        <v>215</v>
      </c>
    </row>
    <row r="49" spans="1:6" x14ac:dyDescent="0.3">
      <c r="A49">
        <v>46</v>
      </c>
      <c r="B49" t="s">
        <v>217</v>
      </c>
      <c r="C49">
        <v>5462</v>
      </c>
      <c r="D49">
        <v>0</v>
      </c>
      <c r="E49" t="s">
        <v>212</v>
      </c>
      <c r="F49" t="s">
        <v>215</v>
      </c>
    </row>
    <row r="50" spans="1:6" x14ac:dyDescent="0.3">
      <c r="A50">
        <v>47</v>
      </c>
      <c r="B50" t="s">
        <v>217</v>
      </c>
      <c r="C50">
        <v>5462</v>
      </c>
      <c r="D50">
        <v>0</v>
      </c>
      <c r="E50" t="s">
        <v>212</v>
      </c>
      <c r="F50" t="s">
        <v>215</v>
      </c>
    </row>
    <row r="51" spans="1:6" x14ac:dyDescent="0.3">
      <c r="A51">
        <v>48</v>
      </c>
      <c r="B51" t="s">
        <v>217</v>
      </c>
      <c r="C51">
        <v>5462</v>
      </c>
      <c r="D51">
        <v>0</v>
      </c>
      <c r="E51" t="s">
        <v>212</v>
      </c>
      <c r="F51" t="s">
        <v>215</v>
      </c>
    </row>
    <row r="52" spans="1:6" x14ac:dyDescent="0.3">
      <c r="A52">
        <v>49</v>
      </c>
      <c r="B52" t="s">
        <v>217</v>
      </c>
      <c r="C52">
        <v>5199</v>
      </c>
      <c r="D52">
        <v>0</v>
      </c>
      <c r="E52" t="s">
        <v>212</v>
      </c>
      <c r="F52" t="s">
        <v>215</v>
      </c>
    </row>
    <row r="53" spans="1:6" x14ac:dyDescent="0.3">
      <c r="A53">
        <v>50</v>
      </c>
      <c r="B53" t="s">
        <v>217</v>
      </c>
      <c r="C53">
        <v>5199</v>
      </c>
      <c r="D53">
        <v>0</v>
      </c>
      <c r="E53" t="s">
        <v>212</v>
      </c>
      <c r="F53" t="s">
        <v>215</v>
      </c>
    </row>
    <row r="54" spans="1:6" x14ac:dyDescent="0.3">
      <c r="A54">
        <v>51</v>
      </c>
      <c r="B54" t="s">
        <v>217</v>
      </c>
      <c r="C54">
        <v>5199</v>
      </c>
      <c r="D54">
        <v>0</v>
      </c>
      <c r="E54" t="s">
        <v>212</v>
      </c>
      <c r="F54" t="s">
        <v>215</v>
      </c>
    </row>
    <row r="55" spans="1:6" x14ac:dyDescent="0.3">
      <c r="A55">
        <v>52</v>
      </c>
      <c r="B55" t="s">
        <v>217</v>
      </c>
      <c r="C55">
        <v>5717</v>
      </c>
      <c r="D55">
        <v>0</v>
      </c>
      <c r="E55" t="s">
        <v>212</v>
      </c>
      <c r="F55" t="s">
        <v>215</v>
      </c>
    </row>
    <row r="56" spans="1:6" x14ac:dyDescent="0.3">
      <c r="A56">
        <v>53</v>
      </c>
      <c r="B56" t="s">
        <v>217</v>
      </c>
      <c r="C56">
        <v>5199</v>
      </c>
      <c r="D56">
        <v>0</v>
      </c>
      <c r="E56" t="s">
        <v>212</v>
      </c>
      <c r="F56" t="s">
        <v>215</v>
      </c>
    </row>
    <row r="57" spans="1:6" x14ac:dyDescent="0.3">
      <c r="A57">
        <v>54</v>
      </c>
      <c r="B57" t="s">
        <v>217</v>
      </c>
      <c r="C57">
        <v>5199</v>
      </c>
      <c r="D57">
        <v>0</v>
      </c>
      <c r="E57" t="s">
        <v>212</v>
      </c>
      <c r="F57" t="s">
        <v>215</v>
      </c>
    </row>
    <row r="58" spans="1:6" x14ac:dyDescent="0.3">
      <c r="A58">
        <v>55</v>
      </c>
      <c r="B58" t="s">
        <v>217</v>
      </c>
      <c r="C58">
        <v>5717</v>
      </c>
      <c r="D58">
        <v>0</v>
      </c>
      <c r="E58" t="s">
        <v>212</v>
      </c>
      <c r="F58" t="s">
        <v>215</v>
      </c>
    </row>
    <row r="59" spans="1:6" x14ac:dyDescent="0.3">
      <c r="A59">
        <v>56</v>
      </c>
      <c r="B59" t="s">
        <v>217</v>
      </c>
      <c r="C59">
        <v>5717</v>
      </c>
      <c r="D59">
        <v>0</v>
      </c>
      <c r="E59" t="s">
        <v>212</v>
      </c>
      <c r="F59" t="s">
        <v>215</v>
      </c>
    </row>
    <row r="60" spans="1:6" x14ac:dyDescent="0.3">
      <c r="A60">
        <v>57</v>
      </c>
      <c r="B60" t="s">
        <v>217</v>
      </c>
      <c r="C60">
        <v>5671.5</v>
      </c>
      <c r="D60">
        <v>0</v>
      </c>
      <c r="E60" t="s">
        <v>212</v>
      </c>
      <c r="F60" t="s">
        <v>215</v>
      </c>
    </row>
    <row r="61" spans="1:6" x14ac:dyDescent="0.3">
      <c r="A61">
        <v>58</v>
      </c>
      <c r="B61" t="s">
        <v>217</v>
      </c>
      <c r="C61">
        <v>5154</v>
      </c>
      <c r="D61">
        <v>0</v>
      </c>
      <c r="E61" t="s">
        <v>212</v>
      </c>
      <c r="F61" t="s">
        <v>215</v>
      </c>
    </row>
    <row r="62" spans="1:6" x14ac:dyDescent="0.3">
      <c r="A62">
        <v>59</v>
      </c>
      <c r="B62" t="s">
        <v>217</v>
      </c>
      <c r="C62">
        <v>5154</v>
      </c>
      <c r="D62">
        <v>0</v>
      </c>
      <c r="E62" t="s">
        <v>212</v>
      </c>
      <c r="F62" t="s">
        <v>215</v>
      </c>
    </row>
    <row r="63" spans="1:6" x14ac:dyDescent="0.3">
      <c r="A63">
        <v>60</v>
      </c>
      <c r="B63" t="s">
        <v>217</v>
      </c>
      <c r="C63">
        <v>5154</v>
      </c>
      <c r="D63">
        <v>0</v>
      </c>
      <c r="E63" t="s">
        <v>212</v>
      </c>
      <c r="F63" t="s">
        <v>215</v>
      </c>
    </row>
    <row r="64" spans="1:6" x14ac:dyDescent="0.3">
      <c r="A64">
        <v>61</v>
      </c>
      <c r="B64" t="s">
        <v>217</v>
      </c>
      <c r="C64">
        <v>5671.5</v>
      </c>
      <c r="D64">
        <v>0</v>
      </c>
      <c r="E64" t="s">
        <v>212</v>
      </c>
      <c r="F64" t="s">
        <v>215</v>
      </c>
    </row>
    <row r="65" spans="1:6" x14ac:dyDescent="0.3">
      <c r="A65">
        <v>62</v>
      </c>
      <c r="B65" t="s">
        <v>217</v>
      </c>
      <c r="C65">
        <v>5154</v>
      </c>
      <c r="D65">
        <v>0</v>
      </c>
      <c r="E65" t="s">
        <v>212</v>
      </c>
      <c r="F65" t="s">
        <v>215</v>
      </c>
    </row>
    <row r="66" spans="1:6" x14ac:dyDescent="0.3">
      <c r="A66">
        <v>63</v>
      </c>
      <c r="B66" t="s">
        <v>217</v>
      </c>
      <c r="C66">
        <v>5154</v>
      </c>
      <c r="D66">
        <v>0</v>
      </c>
      <c r="E66" t="s">
        <v>212</v>
      </c>
      <c r="F66" t="s">
        <v>215</v>
      </c>
    </row>
    <row r="67" spans="1:6" x14ac:dyDescent="0.3">
      <c r="A67">
        <v>64</v>
      </c>
      <c r="B67" t="s">
        <v>217</v>
      </c>
      <c r="C67">
        <v>5671.5</v>
      </c>
      <c r="D67">
        <v>0</v>
      </c>
      <c r="E67" t="s">
        <v>212</v>
      </c>
      <c r="F67" t="s">
        <v>215</v>
      </c>
    </row>
    <row r="68" spans="1:6" x14ac:dyDescent="0.3">
      <c r="A68">
        <v>65</v>
      </c>
      <c r="B68" t="s">
        <v>217</v>
      </c>
      <c r="C68">
        <v>5154</v>
      </c>
      <c r="D68">
        <v>0</v>
      </c>
      <c r="E68" t="s">
        <v>212</v>
      </c>
      <c r="F68" t="s">
        <v>215</v>
      </c>
    </row>
    <row r="69" spans="1:6" x14ac:dyDescent="0.3">
      <c r="A69">
        <v>66</v>
      </c>
      <c r="B69" t="s">
        <v>217</v>
      </c>
      <c r="C69">
        <v>5154</v>
      </c>
      <c r="D69">
        <v>0</v>
      </c>
      <c r="E69" t="s">
        <v>212</v>
      </c>
      <c r="F69" t="s">
        <v>215</v>
      </c>
    </row>
    <row r="70" spans="1:6" x14ac:dyDescent="0.3">
      <c r="A70">
        <v>67</v>
      </c>
      <c r="B70" t="s">
        <v>217</v>
      </c>
      <c r="C70">
        <v>5154</v>
      </c>
      <c r="D70">
        <v>0</v>
      </c>
      <c r="E70" t="s">
        <v>212</v>
      </c>
      <c r="F70" t="s">
        <v>215</v>
      </c>
    </row>
    <row r="71" spans="1:6" x14ac:dyDescent="0.3">
      <c r="A71">
        <v>68</v>
      </c>
      <c r="B71" t="s">
        <v>217</v>
      </c>
      <c r="C71">
        <v>5671.5</v>
      </c>
      <c r="D71">
        <v>0</v>
      </c>
      <c r="E71" t="s">
        <v>212</v>
      </c>
      <c r="F71" t="s">
        <v>215</v>
      </c>
    </row>
    <row r="72" spans="1:6" x14ac:dyDescent="0.3">
      <c r="A72">
        <v>69</v>
      </c>
      <c r="B72" t="s">
        <v>217</v>
      </c>
      <c r="C72">
        <v>5011.5</v>
      </c>
      <c r="D72">
        <v>0</v>
      </c>
      <c r="E72" t="s">
        <v>212</v>
      </c>
      <c r="F72" t="s">
        <v>215</v>
      </c>
    </row>
    <row r="73" spans="1:6" x14ac:dyDescent="0.3">
      <c r="A73">
        <v>70</v>
      </c>
      <c r="B73" t="s">
        <v>217</v>
      </c>
      <c r="C73">
        <v>5011.5</v>
      </c>
      <c r="D73">
        <v>0</v>
      </c>
      <c r="E73" t="s">
        <v>212</v>
      </c>
      <c r="F73" t="s">
        <v>215</v>
      </c>
    </row>
    <row r="74" spans="1:6" x14ac:dyDescent="0.3">
      <c r="A74">
        <v>71</v>
      </c>
      <c r="B74" t="s">
        <v>217</v>
      </c>
      <c r="C74">
        <v>5011.5</v>
      </c>
      <c r="D74">
        <v>0</v>
      </c>
      <c r="E74" t="s">
        <v>212</v>
      </c>
      <c r="F74" t="s">
        <v>215</v>
      </c>
    </row>
    <row r="75" spans="1:6" x14ac:dyDescent="0.3">
      <c r="A75">
        <v>72</v>
      </c>
      <c r="B75" t="s">
        <v>217</v>
      </c>
      <c r="C75">
        <v>5530</v>
      </c>
      <c r="D75">
        <v>0</v>
      </c>
      <c r="E75" t="s">
        <v>212</v>
      </c>
      <c r="F75" t="s">
        <v>215</v>
      </c>
    </row>
    <row r="76" spans="1:6" x14ac:dyDescent="0.3">
      <c r="A76">
        <v>73</v>
      </c>
      <c r="B76" t="s">
        <v>217</v>
      </c>
      <c r="C76">
        <v>5530</v>
      </c>
      <c r="D76">
        <v>0</v>
      </c>
      <c r="E76" t="s">
        <v>212</v>
      </c>
      <c r="F76" t="s">
        <v>215</v>
      </c>
    </row>
    <row r="77" spans="1:6" x14ac:dyDescent="0.3">
      <c r="A77">
        <v>74</v>
      </c>
      <c r="B77" t="s">
        <v>217</v>
      </c>
      <c r="C77">
        <v>5011.5</v>
      </c>
      <c r="D77">
        <v>0</v>
      </c>
      <c r="E77" t="s">
        <v>212</v>
      </c>
      <c r="F77" t="s">
        <v>215</v>
      </c>
    </row>
    <row r="78" spans="1:6" x14ac:dyDescent="0.3">
      <c r="A78">
        <v>75</v>
      </c>
      <c r="B78" t="s">
        <v>217</v>
      </c>
      <c r="C78">
        <v>5011.5</v>
      </c>
      <c r="D78">
        <v>0</v>
      </c>
      <c r="E78" t="s">
        <v>212</v>
      </c>
      <c r="F78" t="s">
        <v>215</v>
      </c>
    </row>
    <row r="79" spans="1:6" x14ac:dyDescent="0.3">
      <c r="A79">
        <v>76</v>
      </c>
      <c r="B79" t="s">
        <v>217</v>
      </c>
      <c r="C79">
        <v>5011.5</v>
      </c>
      <c r="D79">
        <v>0</v>
      </c>
      <c r="E79" t="s">
        <v>212</v>
      </c>
      <c r="F79" t="s">
        <v>215</v>
      </c>
    </row>
    <row r="80" spans="1:6" x14ac:dyDescent="0.3">
      <c r="A80">
        <v>77</v>
      </c>
      <c r="B80" t="s">
        <v>217</v>
      </c>
      <c r="C80">
        <v>5011.5</v>
      </c>
      <c r="D80">
        <v>0</v>
      </c>
      <c r="E80" t="s">
        <v>212</v>
      </c>
      <c r="F80" t="s">
        <v>215</v>
      </c>
    </row>
    <row r="81" spans="1:6" x14ac:dyDescent="0.3">
      <c r="A81">
        <v>78</v>
      </c>
      <c r="B81" t="s">
        <v>217</v>
      </c>
      <c r="C81">
        <v>5011.5</v>
      </c>
      <c r="D81">
        <v>0</v>
      </c>
      <c r="E81" t="s">
        <v>212</v>
      </c>
      <c r="F81" t="s">
        <v>215</v>
      </c>
    </row>
    <row r="82" spans="1:6" x14ac:dyDescent="0.3">
      <c r="A82">
        <v>79</v>
      </c>
      <c r="B82" t="s">
        <v>217</v>
      </c>
      <c r="C82">
        <v>5011.5</v>
      </c>
      <c r="D82">
        <v>0</v>
      </c>
      <c r="E82" t="s">
        <v>212</v>
      </c>
      <c r="F82" t="s">
        <v>215</v>
      </c>
    </row>
    <row r="83" spans="1:6" x14ac:dyDescent="0.3">
      <c r="A83">
        <v>80</v>
      </c>
      <c r="B83" t="s">
        <v>217</v>
      </c>
      <c r="C83">
        <v>10023</v>
      </c>
      <c r="D83">
        <v>0</v>
      </c>
      <c r="E83" t="s">
        <v>212</v>
      </c>
      <c r="F83" t="s">
        <v>215</v>
      </c>
    </row>
    <row r="84" spans="1:6" x14ac:dyDescent="0.3">
      <c r="A84">
        <v>81</v>
      </c>
      <c r="B84" t="s">
        <v>217</v>
      </c>
      <c r="C84">
        <v>10023</v>
      </c>
      <c r="D84">
        <v>0</v>
      </c>
      <c r="E84" t="s">
        <v>212</v>
      </c>
      <c r="F84" t="s">
        <v>215</v>
      </c>
    </row>
    <row r="85" spans="1:6" x14ac:dyDescent="0.3">
      <c r="A85">
        <v>82</v>
      </c>
      <c r="B85" t="s">
        <v>217</v>
      </c>
      <c r="C85">
        <v>5015.5</v>
      </c>
      <c r="D85">
        <v>0</v>
      </c>
      <c r="E85" t="s">
        <v>212</v>
      </c>
      <c r="F85" t="s">
        <v>215</v>
      </c>
    </row>
    <row r="86" spans="1:6" x14ac:dyDescent="0.3">
      <c r="A86">
        <v>83</v>
      </c>
      <c r="B86" t="s">
        <v>217</v>
      </c>
      <c r="C86">
        <v>5015.5</v>
      </c>
      <c r="D86">
        <v>0</v>
      </c>
      <c r="E86" t="s">
        <v>212</v>
      </c>
      <c r="F86" t="s">
        <v>215</v>
      </c>
    </row>
    <row r="87" spans="1:6" x14ac:dyDescent="0.3">
      <c r="A87">
        <v>84</v>
      </c>
      <c r="B87" t="s">
        <v>217</v>
      </c>
      <c r="C87">
        <v>5015.5</v>
      </c>
      <c r="D87">
        <v>0</v>
      </c>
      <c r="E87" t="s">
        <v>212</v>
      </c>
      <c r="F87" t="s">
        <v>215</v>
      </c>
    </row>
    <row r="88" spans="1:6" x14ac:dyDescent="0.3">
      <c r="A88">
        <v>85</v>
      </c>
      <c r="B88" t="s">
        <v>217</v>
      </c>
      <c r="C88">
        <v>5015.5</v>
      </c>
      <c r="D88">
        <v>0</v>
      </c>
      <c r="E88" t="s">
        <v>212</v>
      </c>
      <c r="F88" t="s">
        <v>215</v>
      </c>
    </row>
    <row r="89" spans="1:6" x14ac:dyDescent="0.3">
      <c r="A89">
        <v>86</v>
      </c>
      <c r="B89" t="s">
        <v>217</v>
      </c>
      <c r="C89">
        <v>5011.5</v>
      </c>
      <c r="D89">
        <v>0</v>
      </c>
      <c r="E89" t="s">
        <v>212</v>
      </c>
      <c r="F89" t="s">
        <v>215</v>
      </c>
    </row>
    <row r="90" spans="1:6" x14ac:dyDescent="0.3">
      <c r="A90">
        <v>87</v>
      </c>
      <c r="B90" t="s">
        <v>217</v>
      </c>
      <c r="C90">
        <v>4868</v>
      </c>
      <c r="D90">
        <v>0</v>
      </c>
      <c r="E90" t="s">
        <v>212</v>
      </c>
      <c r="F90" t="s">
        <v>215</v>
      </c>
    </row>
    <row r="91" spans="1:6" x14ac:dyDescent="0.3">
      <c r="A91">
        <v>88</v>
      </c>
      <c r="B91" t="s">
        <v>217</v>
      </c>
      <c r="C91">
        <v>4868</v>
      </c>
      <c r="D91">
        <v>0</v>
      </c>
      <c r="E91" t="s">
        <v>212</v>
      </c>
      <c r="F91" t="s">
        <v>215</v>
      </c>
    </row>
    <row r="92" spans="1:6" x14ac:dyDescent="0.3">
      <c r="A92">
        <v>89</v>
      </c>
      <c r="B92" t="s">
        <v>217</v>
      </c>
      <c r="C92">
        <v>4868</v>
      </c>
      <c r="D92">
        <v>0</v>
      </c>
      <c r="E92" t="s">
        <v>212</v>
      </c>
      <c r="F92" t="s">
        <v>215</v>
      </c>
    </row>
    <row r="93" spans="1:6" x14ac:dyDescent="0.3">
      <c r="A93">
        <v>90</v>
      </c>
      <c r="B93" t="s">
        <v>217</v>
      </c>
      <c r="C93">
        <v>4868</v>
      </c>
      <c r="D93">
        <v>0</v>
      </c>
      <c r="E93" t="s">
        <v>212</v>
      </c>
      <c r="F93" t="s">
        <v>215</v>
      </c>
    </row>
    <row r="94" spans="1:6" x14ac:dyDescent="0.3">
      <c r="A94">
        <v>91</v>
      </c>
      <c r="B94" t="s">
        <v>217</v>
      </c>
      <c r="C94">
        <v>4868</v>
      </c>
      <c r="D94">
        <v>0</v>
      </c>
      <c r="E94" t="s">
        <v>212</v>
      </c>
      <c r="F94" t="s">
        <v>215</v>
      </c>
    </row>
    <row r="95" spans="1:6" x14ac:dyDescent="0.3">
      <c r="A95">
        <v>92</v>
      </c>
      <c r="B95" t="s">
        <v>217</v>
      </c>
      <c r="C95">
        <v>4868</v>
      </c>
      <c r="D95">
        <v>0</v>
      </c>
      <c r="E95" t="s">
        <v>212</v>
      </c>
      <c r="F95" t="s">
        <v>215</v>
      </c>
    </row>
    <row r="96" spans="1:6" x14ac:dyDescent="0.3">
      <c r="A96">
        <v>93</v>
      </c>
      <c r="B96" t="s">
        <v>217</v>
      </c>
      <c r="C96">
        <v>4868</v>
      </c>
      <c r="D96">
        <v>0</v>
      </c>
      <c r="E96" t="s">
        <v>212</v>
      </c>
      <c r="F96" t="s">
        <v>215</v>
      </c>
    </row>
    <row r="97" spans="1:6" x14ac:dyDescent="0.3">
      <c r="A97">
        <v>94</v>
      </c>
      <c r="B97" t="s">
        <v>217</v>
      </c>
      <c r="C97">
        <v>4218.93</v>
      </c>
      <c r="D97">
        <v>0</v>
      </c>
      <c r="E97" t="s">
        <v>212</v>
      </c>
      <c r="F97" t="s">
        <v>215</v>
      </c>
    </row>
    <row r="98" spans="1:6" x14ac:dyDescent="0.3">
      <c r="A98">
        <v>95</v>
      </c>
      <c r="B98" t="s">
        <v>217</v>
      </c>
      <c r="C98">
        <v>4653.5</v>
      </c>
      <c r="D98">
        <v>0</v>
      </c>
      <c r="E98" t="s">
        <v>212</v>
      </c>
      <c r="F98" t="s">
        <v>215</v>
      </c>
    </row>
    <row r="99" spans="1:6" x14ac:dyDescent="0.3">
      <c r="A99">
        <v>96</v>
      </c>
      <c r="B99" t="s">
        <v>217</v>
      </c>
      <c r="C99">
        <v>5171</v>
      </c>
      <c r="D99">
        <v>0</v>
      </c>
      <c r="E99" t="s">
        <v>212</v>
      </c>
      <c r="F99" t="s">
        <v>215</v>
      </c>
    </row>
    <row r="100" spans="1:6" x14ac:dyDescent="0.3">
      <c r="A100">
        <v>97</v>
      </c>
      <c r="B100" t="s">
        <v>217</v>
      </c>
      <c r="C100">
        <v>4653.5</v>
      </c>
      <c r="D100">
        <v>0</v>
      </c>
      <c r="E100" t="s">
        <v>212</v>
      </c>
      <c r="F100" t="s">
        <v>215</v>
      </c>
    </row>
    <row r="101" spans="1:6" x14ac:dyDescent="0.3">
      <c r="A101">
        <v>98</v>
      </c>
      <c r="B101" t="s">
        <v>217</v>
      </c>
      <c r="C101">
        <v>4343.2700000000004</v>
      </c>
      <c r="D101">
        <v>0</v>
      </c>
      <c r="E101" t="s">
        <v>212</v>
      </c>
      <c r="F101" t="s">
        <v>215</v>
      </c>
    </row>
    <row r="102" spans="1:6" x14ac:dyDescent="0.3">
      <c r="A102">
        <v>99</v>
      </c>
      <c r="B102" t="s">
        <v>217</v>
      </c>
      <c r="C102">
        <v>4657.5</v>
      </c>
      <c r="D102">
        <v>0</v>
      </c>
      <c r="E102" t="s">
        <v>212</v>
      </c>
      <c r="F102" t="s">
        <v>215</v>
      </c>
    </row>
    <row r="103" spans="1:6" x14ac:dyDescent="0.3">
      <c r="A103">
        <v>100</v>
      </c>
      <c r="B103" t="s">
        <v>217</v>
      </c>
      <c r="C103">
        <v>4657.5</v>
      </c>
      <c r="D103">
        <v>0</v>
      </c>
      <c r="E103" t="s">
        <v>212</v>
      </c>
      <c r="F103" t="s">
        <v>215</v>
      </c>
    </row>
    <row r="104" spans="1:6" x14ac:dyDescent="0.3">
      <c r="A104">
        <v>101</v>
      </c>
      <c r="B104" t="s">
        <v>217</v>
      </c>
      <c r="C104">
        <v>4657.5</v>
      </c>
      <c r="D104">
        <v>0</v>
      </c>
      <c r="E104" t="s">
        <v>212</v>
      </c>
      <c r="F104" t="s">
        <v>215</v>
      </c>
    </row>
    <row r="105" spans="1:6" x14ac:dyDescent="0.3">
      <c r="A105">
        <v>102</v>
      </c>
      <c r="B105" t="s">
        <v>217</v>
      </c>
      <c r="C105">
        <v>4446.5</v>
      </c>
      <c r="D105">
        <v>0</v>
      </c>
      <c r="E105" t="s">
        <v>212</v>
      </c>
      <c r="F105" t="s">
        <v>215</v>
      </c>
    </row>
    <row r="106" spans="1:6" x14ac:dyDescent="0.3">
      <c r="A106">
        <v>103</v>
      </c>
      <c r="B106" t="s">
        <v>217</v>
      </c>
      <c r="C106">
        <v>4446.5</v>
      </c>
      <c r="D106">
        <v>0</v>
      </c>
      <c r="E106" t="s">
        <v>212</v>
      </c>
      <c r="F106" t="s">
        <v>215</v>
      </c>
    </row>
    <row r="107" spans="1:6" x14ac:dyDescent="0.3">
      <c r="A107">
        <v>104</v>
      </c>
      <c r="B107" t="s">
        <v>217</v>
      </c>
      <c r="C107">
        <v>4963.5</v>
      </c>
      <c r="D107">
        <v>0</v>
      </c>
      <c r="E107" t="s">
        <v>212</v>
      </c>
      <c r="F107" t="s">
        <v>215</v>
      </c>
    </row>
    <row r="108" spans="1:6" x14ac:dyDescent="0.3">
      <c r="A108">
        <v>105</v>
      </c>
      <c r="B108" t="s">
        <v>217</v>
      </c>
      <c r="C108">
        <v>4218.5</v>
      </c>
      <c r="D108">
        <v>0</v>
      </c>
      <c r="E108" t="s">
        <v>212</v>
      </c>
      <c r="F108" t="s">
        <v>215</v>
      </c>
    </row>
    <row r="109" spans="1:6" x14ac:dyDescent="0.3">
      <c r="A109">
        <v>106</v>
      </c>
      <c r="B109" t="s">
        <v>217</v>
      </c>
      <c r="C109">
        <v>4029.5</v>
      </c>
      <c r="D109">
        <v>0</v>
      </c>
      <c r="E109" t="s">
        <v>212</v>
      </c>
      <c r="F109" t="s">
        <v>215</v>
      </c>
    </row>
    <row r="110" spans="1:6" x14ac:dyDescent="0.3">
      <c r="A110">
        <v>107</v>
      </c>
      <c r="B110" t="s">
        <v>217</v>
      </c>
      <c r="C110">
        <v>3734</v>
      </c>
      <c r="D110">
        <v>0</v>
      </c>
      <c r="E110" t="s">
        <v>212</v>
      </c>
      <c r="F110" t="s">
        <v>215</v>
      </c>
    </row>
    <row r="111" spans="1:6" x14ac:dyDescent="0.3">
      <c r="A111">
        <v>108</v>
      </c>
      <c r="B111" t="s">
        <v>217</v>
      </c>
      <c r="C111">
        <v>3734</v>
      </c>
      <c r="D111">
        <v>0</v>
      </c>
      <c r="E111" t="s">
        <v>212</v>
      </c>
      <c r="F111" t="s">
        <v>215</v>
      </c>
    </row>
    <row r="112" spans="1:6" x14ac:dyDescent="0.3">
      <c r="A112">
        <v>109</v>
      </c>
      <c r="B112" t="s">
        <v>217</v>
      </c>
      <c r="C112">
        <v>3734</v>
      </c>
      <c r="D112">
        <v>0</v>
      </c>
      <c r="E112" t="s">
        <v>212</v>
      </c>
      <c r="F112" t="s">
        <v>215</v>
      </c>
    </row>
    <row r="113" spans="1:6" x14ac:dyDescent="0.3">
      <c r="A113">
        <v>110</v>
      </c>
      <c r="B113" t="s">
        <v>217</v>
      </c>
      <c r="C113">
        <v>3734</v>
      </c>
      <c r="D113">
        <v>0</v>
      </c>
      <c r="E113" t="s">
        <v>212</v>
      </c>
      <c r="F113" t="s">
        <v>215</v>
      </c>
    </row>
    <row r="114" spans="1:6" x14ac:dyDescent="0.3">
      <c r="A114">
        <v>111</v>
      </c>
      <c r="B114" t="s">
        <v>217</v>
      </c>
      <c r="C114">
        <v>4199.5</v>
      </c>
      <c r="D114">
        <v>0</v>
      </c>
      <c r="E114" t="s">
        <v>212</v>
      </c>
      <c r="F114" t="s">
        <v>215</v>
      </c>
    </row>
    <row r="115" spans="1:6" x14ac:dyDescent="0.3">
      <c r="A115">
        <v>112</v>
      </c>
      <c r="B115" t="s">
        <v>217</v>
      </c>
      <c r="C115">
        <v>4199.5</v>
      </c>
      <c r="D115">
        <v>0</v>
      </c>
      <c r="E115" t="s">
        <v>212</v>
      </c>
      <c r="F115" t="s">
        <v>215</v>
      </c>
    </row>
    <row r="116" spans="1:6" x14ac:dyDescent="0.3">
      <c r="A116">
        <v>113</v>
      </c>
      <c r="B116" t="s">
        <v>217</v>
      </c>
      <c r="C116">
        <v>4199.5</v>
      </c>
      <c r="D116">
        <v>0</v>
      </c>
      <c r="E116" t="s">
        <v>212</v>
      </c>
      <c r="F116" t="s">
        <v>215</v>
      </c>
    </row>
    <row r="117" spans="1:6" x14ac:dyDescent="0.3">
      <c r="A117">
        <v>114</v>
      </c>
      <c r="B117" t="s">
        <v>217</v>
      </c>
      <c r="C117">
        <v>3734</v>
      </c>
      <c r="D117">
        <v>0</v>
      </c>
      <c r="E117" t="s">
        <v>212</v>
      </c>
      <c r="F117" t="s">
        <v>215</v>
      </c>
    </row>
    <row r="118" spans="1:6" x14ac:dyDescent="0.3">
      <c r="A118">
        <v>115</v>
      </c>
      <c r="B118" t="s">
        <v>584</v>
      </c>
      <c r="C118">
        <v>0</v>
      </c>
      <c r="D118">
        <v>0</v>
      </c>
      <c r="E118" t="s">
        <v>212</v>
      </c>
      <c r="F118" t="s">
        <v>215</v>
      </c>
    </row>
    <row r="119" spans="1:6" x14ac:dyDescent="0.3">
      <c r="A119">
        <v>116</v>
      </c>
      <c r="B119" t="s">
        <v>584</v>
      </c>
      <c r="C119">
        <v>0</v>
      </c>
      <c r="D119">
        <v>0</v>
      </c>
      <c r="E119" t="s">
        <v>212</v>
      </c>
      <c r="F119" t="s">
        <v>215</v>
      </c>
    </row>
    <row r="120" spans="1:6" x14ac:dyDescent="0.3">
      <c r="A120">
        <v>117</v>
      </c>
      <c r="B120" t="s">
        <v>584</v>
      </c>
      <c r="C120">
        <v>0</v>
      </c>
      <c r="D120">
        <v>0</v>
      </c>
      <c r="E120" t="s">
        <v>212</v>
      </c>
      <c r="F120" t="s">
        <v>215</v>
      </c>
    </row>
    <row r="121" spans="1:6" x14ac:dyDescent="0.3">
      <c r="A121">
        <v>118</v>
      </c>
      <c r="B121" t="s">
        <v>584</v>
      </c>
      <c r="C121">
        <v>0</v>
      </c>
      <c r="D121">
        <v>0</v>
      </c>
      <c r="E121" t="s">
        <v>212</v>
      </c>
      <c r="F121" t="s">
        <v>215</v>
      </c>
    </row>
    <row r="122" spans="1:6" x14ac:dyDescent="0.3">
      <c r="A122">
        <v>119</v>
      </c>
      <c r="B122" t="s">
        <v>584</v>
      </c>
      <c r="C122">
        <v>0</v>
      </c>
      <c r="D122">
        <v>0</v>
      </c>
      <c r="E122" t="s">
        <v>212</v>
      </c>
      <c r="F122" t="s">
        <v>215</v>
      </c>
    </row>
    <row r="123" spans="1:6" x14ac:dyDescent="0.3">
      <c r="A123">
        <v>120</v>
      </c>
      <c r="B123" t="s">
        <v>584</v>
      </c>
      <c r="C123">
        <v>0</v>
      </c>
      <c r="D123">
        <v>0</v>
      </c>
      <c r="E123" t="s">
        <v>212</v>
      </c>
      <c r="F123" t="s">
        <v>215</v>
      </c>
    </row>
    <row r="124" spans="1:6" x14ac:dyDescent="0.3">
      <c r="A124">
        <v>121</v>
      </c>
      <c r="B124" t="s">
        <v>584</v>
      </c>
      <c r="C124">
        <v>0</v>
      </c>
      <c r="D124">
        <v>0</v>
      </c>
      <c r="E124" t="s">
        <v>212</v>
      </c>
      <c r="F124" t="s">
        <v>215</v>
      </c>
    </row>
    <row r="125" spans="1:6" x14ac:dyDescent="0.3">
      <c r="A125">
        <v>122</v>
      </c>
      <c r="B125" t="s">
        <v>584</v>
      </c>
      <c r="C125">
        <v>0</v>
      </c>
      <c r="D125">
        <v>0</v>
      </c>
      <c r="E125" t="s">
        <v>212</v>
      </c>
      <c r="F125" t="s">
        <v>215</v>
      </c>
    </row>
    <row r="126" spans="1:6" x14ac:dyDescent="0.3">
      <c r="A126">
        <v>123</v>
      </c>
      <c r="B126" t="s">
        <v>584</v>
      </c>
      <c r="C126">
        <v>0</v>
      </c>
      <c r="D126">
        <v>0</v>
      </c>
      <c r="E126" t="s">
        <v>212</v>
      </c>
      <c r="F126" t="s">
        <v>215</v>
      </c>
    </row>
    <row r="127" spans="1:6" x14ac:dyDescent="0.3">
      <c r="A127">
        <v>124</v>
      </c>
      <c r="B127" t="s">
        <v>584</v>
      </c>
      <c r="C127">
        <v>0</v>
      </c>
      <c r="D127">
        <v>0</v>
      </c>
      <c r="E127" t="s">
        <v>212</v>
      </c>
      <c r="F127" t="s">
        <v>215</v>
      </c>
    </row>
    <row r="128" spans="1:6" x14ac:dyDescent="0.3">
      <c r="A128">
        <v>125</v>
      </c>
      <c r="B128" t="s">
        <v>584</v>
      </c>
      <c r="C128">
        <v>0</v>
      </c>
      <c r="D128">
        <v>0</v>
      </c>
      <c r="E128" t="s">
        <v>212</v>
      </c>
      <c r="F128" t="s">
        <v>215</v>
      </c>
    </row>
    <row r="129" spans="1:6" x14ac:dyDescent="0.3">
      <c r="A129">
        <v>126</v>
      </c>
      <c r="B129" t="s">
        <v>584</v>
      </c>
      <c r="C129">
        <v>0</v>
      </c>
      <c r="D129">
        <v>0</v>
      </c>
      <c r="E129" t="s">
        <v>212</v>
      </c>
      <c r="F129" t="s">
        <v>215</v>
      </c>
    </row>
    <row r="130" spans="1:6" x14ac:dyDescent="0.3">
      <c r="A130">
        <v>127</v>
      </c>
      <c r="B130" t="s">
        <v>584</v>
      </c>
      <c r="C130">
        <v>0</v>
      </c>
      <c r="D130">
        <v>0</v>
      </c>
      <c r="E130" t="s">
        <v>212</v>
      </c>
      <c r="F130" t="s">
        <v>215</v>
      </c>
    </row>
    <row r="131" spans="1:6" x14ac:dyDescent="0.3">
      <c r="A131">
        <v>128</v>
      </c>
      <c r="B131" t="s">
        <v>584</v>
      </c>
      <c r="C131">
        <v>0</v>
      </c>
      <c r="D131">
        <v>0</v>
      </c>
      <c r="E131" t="s">
        <v>212</v>
      </c>
      <c r="F131" t="s">
        <v>215</v>
      </c>
    </row>
    <row r="132" spans="1:6" x14ac:dyDescent="0.3">
      <c r="A132">
        <v>129</v>
      </c>
      <c r="B132" t="s">
        <v>584</v>
      </c>
      <c r="C132">
        <v>0</v>
      </c>
      <c r="D132">
        <v>0</v>
      </c>
      <c r="E132" t="s">
        <v>212</v>
      </c>
      <c r="F132" t="s">
        <v>215</v>
      </c>
    </row>
    <row r="133" spans="1:6" x14ac:dyDescent="0.3">
      <c r="A133">
        <v>130</v>
      </c>
      <c r="B133" t="s">
        <v>584</v>
      </c>
      <c r="C133">
        <v>0</v>
      </c>
      <c r="D133">
        <v>0</v>
      </c>
      <c r="E133" t="s">
        <v>212</v>
      </c>
      <c r="F133" t="s">
        <v>215</v>
      </c>
    </row>
    <row r="134" spans="1:6" x14ac:dyDescent="0.3">
      <c r="A134">
        <v>131</v>
      </c>
      <c r="B134" t="s">
        <v>584</v>
      </c>
      <c r="C134">
        <v>0</v>
      </c>
      <c r="D134">
        <v>0</v>
      </c>
      <c r="E134" t="s">
        <v>212</v>
      </c>
      <c r="F134" t="s">
        <v>215</v>
      </c>
    </row>
    <row r="135" spans="1:6" x14ac:dyDescent="0.3">
      <c r="A135">
        <v>132</v>
      </c>
      <c r="B135" t="s">
        <v>584</v>
      </c>
      <c r="C135">
        <v>0</v>
      </c>
      <c r="D135">
        <v>0</v>
      </c>
      <c r="E135" t="s">
        <v>212</v>
      </c>
      <c r="F135" t="s">
        <v>215</v>
      </c>
    </row>
    <row r="136" spans="1:6" x14ac:dyDescent="0.3">
      <c r="A136">
        <v>133</v>
      </c>
      <c r="B136" t="s">
        <v>584</v>
      </c>
      <c r="C136">
        <v>0</v>
      </c>
      <c r="D136">
        <v>0</v>
      </c>
      <c r="E136" t="s">
        <v>212</v>
      </c>
      <c r="F136" t="s">
        <v>215</v>
      </c>
    </row>
    <row r="137" spans="1:6" x14ac:dyDescent="0.3">
      <c r="A137">
        <v>134</v>
      </c>
      <c r="B137" t="s">
        <v>584</v>
      </c>
      <c r="C137">
        <v>0</v>
      </c>
      <c r="D137">
        <v>0</v>
      </c>
      <c r="E137" t="s">
        <v>212</v>
      </c>
      <c r="F137" t="s">
        <v>215</v>
      </c>
    </row>
    <row r="138" spans="1:6" x14ac:dyDescent="0.3">
      <c r="A138">
        <v>135</v>
      </c>
      <c r="B138" t="s">
        <v>584</v>
      </c>
      <c r="C138">
        <v>0</v>
      </c>
      <c r="D138">
        <v>0</v>
      </c>
      <c r="E138" t="s">
        <v>212</v>
      </c>
      <c r="F138" t="s">
        <v>215</v>
      </c>
    </row>
    <row r="139" spans="1:6" x14ac:dyDescent="0.3">
      <c r="A139">
        <v>136</v>
      </c>
      <c r="B139" t="s">
        <v>584</v>
      </c>
      <c r="C139">
        <v>0</v>
      </c>
      <c r="D139">
        <v>0</v>
      </c>
      <c r="E139" t="s">
        <v>212</v>
      </c>
      <c r="F139" t="s">
        <v>215</v>
      </c>
    </row>
    <row r="140" spans="1:6" x14ac:dyDescent="0.3">
      <c r="A140">
        <v>137</v>
      </c>
      <c r="B140" t="s">
        <v>584</v>
      </c>
      <c r="C140">
        <v>0</v>
      </c>
      <c r="D140">
        <v>0</v>
      </c>
      <c r="E140" t="s">
        <v>212</v>
      </c>
      <c r="F140" t="s">
        <v>215</v>
      </c>
    </row>
    <row r="141" spans="1:6" x14ac:dyDescent="0.3">
      <c r="A141">
        <v>138</v>
      </c>
      <c r="B141" t="s">
        <v>584</v>
      </c>
      <c r="C141">
        <v>0</v>
      </c>
      <c r="D141">
        <v>0</v>
      </c>
      <c r="E141" t="s">
        <v>212</v>
      </c>
      <c r="F141" t="s">
        <v>215</v>
      </c>
    </row>
    <row r="142" spans="1:6" x14ac:dyDescent="0.3">
      <c r="A142">
        <v>139</v>
      </c>
      <c r="B142" t="s">
        <v>584</v>
      </c>
      <c r="C142">
        <v>0</v>
      </c>
      <c r="D142">
        <v>0</v>
      </c>
      <c r="E142" t="s">
        <v>212</v>
      </c>
      <c r="F142" t="s">
        <v>215</v>
      </c>
    </row>
    <row r="143" spans="1:6" x14ac:dyDescent="0.3">
      <c r="A143">
        <v>140</v>
      </c>
      <c r="B143" t="s">
        <v>584</v>
      </c>
      <c r="C143">
        <v>0</v>
      </c>
      <c r="D143">
        <v>0</v>
      </c>
      <c r="E143" t="s">
        <v>212</v>
      </c>
      <c r="F143" t="s">
        <v>215</v>
      </c>
    </row>
    <row r="144" spans="1:6" x14ac:dyDescent="0.3">
      <c r="A144">
        <v>141</v>
      </c>
      <c r="B144" t="s">
        <v>584</v>
      </c>
      <c r="C144">
        <v>0</v>
      </c>
      <c r="D144">
        <v>0</v>
      </c>
      <c r="E144" t="s">
        <v>212</v>
      </c>
      <c r="F144" t="s">
        <v>215</v>
      </c>
    </row>
    <row r="145" spans="1:6" x14ac:dyDescent="0.3">
      <c r="A145">
        <v>142</v>
      </c>
      <c r="B145" t="s">
        <v>584</v>
      </c>
      <c r="C145">
        <v>0</v>
      </c>
      <c r="D145">
        <v>0</v>
      </c>
      <c r="E145" t="s">
        <v>212</v>
      </c>
      <c r="F145" t="s">
        <v>215</v>
      </c>
    </row>
    <row r="146" spans="1:6" x14ac:dyDescent="0.3">
      <c r="A146">
        <v>143</v>
      </c>
      <c r="B146" t="s">
        <v>584</v>
      </c>
      <c r="C146">
        <v>0</v>
      </c>
      <c r="D146">
        <v>0</v>
      </c>
      <c r="E146" t="s">
        <v>212</v>
      </c>
      <c r="F146" t="s">
        <v>215</v>
      </c>
    </row>
    <row r="147" spans="1:6" x14ac:dyDescent="0.3">
      <c r="A147">
        <v>144</v>
      </c>
      <c r="B147" t="s">
        <v>584</v>
      </c>
      <c r="C147">
        <v>0</v>
      </c>
      <c r="D147">
        <v>0</v>
      </c>
      <c r="E147" t="s">
        <v>212</v>
      </c>
      <c r="F147" t="s">
        <v>215</v>
      </c>
    </row>
    <row r="148" spans="1:6" x14ac:dyDescent="0.3">
      <c r="A148">
        <v>145</v>
      </c>
      <c r="B148" t="s">
        <v>584</v>
      </c>
      <c r="C148">
        <v>0</v>
      </c>
      <c r="D148">
        <v>0</v>
      </c>
      <c r="E148" t="s">
        <v>212</v>
      </c>
      <c r="F148" t="s">
        <v>215</v>
      </c>
    </row>
    <row r="149" spans="1:6" x14ac:dyDescent="0.3">
      <c r="A149">
        <v>146</v>
      </c>
      <c r="B149" t="s">
        <v>584</v>
      </c>
      <c r="C149">
        <v>0</v>
      </c>
      <c r="D149">
        <v>0</v>
      </c>
      <c r="E149" t="s">
        <v>212</v>
      </c>
      <c r="F149" t="s">
        <v>215</v>
      </c>
    </row>
    <row r="150" spans="1:6" x14ac:dyDescent="0.3">
      <c r="A150">
        <v>147</v>
      </c>
      <c r="B150" t="s">
        <v>584</v>
      </c>
      <c r="C150">
        <v>0</v>
      </c>
      <c r="D150">
        <v>0</v>
      </c>
      <c r="E150" t="s">
        <v>212</v>
      </c>
      <c r="F150" t="s">
        <v>215</v>
      </c>
    </row>
    <row r="151" spans="1:6" x14ac:dyDescent="0.3">
      <c r="A151">
        <v>148</v>
      </c>
      <c r="B151" t="s">
        <v>584</v>
      </c>
      <c r="C151">
        <v>0</v>
      </c>
      <c r="D151">
        <v>0</v>
      </c>
      <c r="E151" t="s">
        <v>212</v>
      </c>
      <c r="F151" t="s">
        <v>215</v>
      </c>
    </row>
    <row r="152" spans="1:6" x14ac:dyDescent="0.3">
      <c r="A152">
        <v>149</v>
      </c>
      <c r="B152" t="s">
        <v>584</v>
      </c>
      <c r="C152">
        <v>0</v>
      </c>
      <c r="D152">
        <v>0</v>
      </c>
      <c r="E152" t="s">
        <v>212</v>
      </c>
      <c r="F152" t="s">
        <v>215</v>
      </c>
    </row>
    <row r="153" spans="1:6" x14ac:dyDescent="0.3">
      <c r="A153">
        <v>150</v>
      </c>
      <c r="B153" t="s">
        <v>584</v>
      </c>
      <c r="C153">
        <v>0</v>
      </c>
      <c r="D153">
        <v>0</v>
      </c>
      <c r="E153" t="s">
        <v>212</v>
      </c>
      <c r="F153" t="s">
        <v>215</v>
      </c>
    </row>
    <row r="154" spans="1:6" x14ac:dyDescent="0.3">
      <c r="A154">
        <v>151</v>
      </c>
      <c r="B154" t="s">
        <v>584</v>
      </c>
      <c r="C154">
        <v>0</v>
      </c>
      <c r="D154">
        <v>0</v>
      </c>
      <c r="E154" t="s">
        <v>212</v>
      </c>
      <c r="F154" t="s">
        <v>215</v>
      </c>
    </row>
    <row r="155" spans="1:6" x14ac:dyDescent="0.3">
      <c r="A155">
        <v>152</v>
      </c>
      <c r="B155" t="s">
        <v>584</v>
      </c>
      <c r="C155">
        <v>0</v>
      </c>
      <c r="D155">
        <v>0</v>
      </c>
      <c r="E155" t="s">
        <v>212</v>
      </c>
      <c r="F155" t="s">
        <v>215</v>
      </c>
    </row>
    <row r="156" spans="1:6" x14ac:dyDescent="0.3">
      <c r="A156">
        <v>153</v>
      </c>
      <c r="B156" t="s">
        <v>584</v>
      </c>
      <c r="C156">
        <v>0</v>
      </c>
      <c r="D156">
        <v>0</v>
      </c>
      <c r="E156" t="s">
        <v>212</v>
      </c>
      <c r="F15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row r="30" spans="1:6" x14ac:dyDescent="0.3">
      <c r="A30">
        <v>27</v>
      </c>
      <c r="B30" t="s">
        <v>218</v>
      </c>
      <c r="C30">
        <v>0</v>
      </c>
      <c r="D30">
        <v>0</v>
      </c>
      <c r="E30" t="s">
        <v>212</v>
      </c>
      <c r="F30" t="s">
        <v>215</v>
      </c>
    </row>
    <row r="31" spans="1:6" x14ac:dyDescent="0.3">
      <c r="A31">
        <v>28</v>
      </c>
      <c r="B31" t="s">
        <v>218</v>
      </c>
      <c r="C31">
        <v>0</v>
      </c>
      <c r="D31">
        <v>0</v>
      </c>
      <c r="E31" t="s">
        <v>212</v>
      </c>
      <c r="F31" t="s">
        <v>215</v>
      </c>
    </row>
    <row r="32" spans="1:6" x14ac:dyDescent="0.3">
      <c r="A32">
        <v>29</v>
      </c>
      <c r="B32" t="s">
        <v>218</v>
      </c>
      <c r="C32">
        <v>0</v>
      </c>
      <c r="D32">
        <v>0</v>
      </c>
      <c r="E32" t="s">
        <v>212</v>
      </c>
      <c r="F32" t="s">
        <v>215</v>
      </c>
    </row>
    <row r="33" spans="1:6" x14ac:dyDescent="0.3">
      <c r="A33">
        <v>30</v>
      </c>
      <c r="B33" t="s">
        <v>218</v>
      </c>
      <c r="C33">
        <v>0</v>
      </c>
      <c r="D33">
        <v>0</v>
      </c>
      <c r="E33" t="s">
        <v>212</v>
      </c>
      <c r="F33" t="s">
        <v>215</v>
      </c>
    </row>
    <row r="34" spans="1:6" x14ac:dyDescent="0.3">
      <c r="A34">
        <v>31</v>
      </c>
      <c r="B34" t="s">
        <v>218</v>
      </c>
      <c r="C34">
        <v>0</v>
      </c>
      <c r="D34">
        <v>0</v>
      </c>
      <c r="E34" t="s">
        <v>212</v>
      </c>
      <c r="F34" t="s">
        <v>215</v>
      </c>
    </row>
    <row r="35" spans="1:6" x14ac:dyDescent="0.3">
      <c r="A35">
        <v>32</v>
      </c>
      <c r="B35" t="s">
        <v>218</v>
      </c>
      <c r="C35">
        <v>0</v>
      </c>
      <c r="D35">
        <v>0</v>
      </c>
      <c r="E35" t="s">
        <v>212</v>
      </c>
      <c r="F35" t="s">
        <v>215</v>
      </c>
    </row>
    <row r="36" spans="1:6" x14ac:dyDescent="0.3">
      <c r="A36">
        <v>33</v>
      </c>
      <c r="B36" t="s">
        <v>218</v>
      </c>
      <c r="C36">
        <v>0</v>
      </c>
      <c r="D36">
        <v>0</v>
      </c>
      <c r="E36" t="s">
        <v>212</v>
      </c>
      <c r="F36" t="s">
        <v>215</v>
      </c>
    </row>
    <row r="37" spans="1:6" x14ac:dyDescent="0.3">
      <c r="A37">
        <v>34</v>
      </c>
      <c r="B37" t="s">
        <v>218</v>
      </c>
      <c r="C37">
        <v>0</v>
      </c>
      <c r="D37">
        <v>0</v>
      </c>
      <c r="E37" t="s">
        <v>212</v>
      </c>
      <c r="F37" t="s">
        <v>215</v>
      </c>
    </row>
    <row r="38" spans="1:6" x14ac:dyDescent="0.3">
      <c r="A38">
        <v>35</v>
      </c>
      <c r="B38" t="s">
        <v>218</v>
      </c>
      <c r="C38">
        <v>0</v>
      </c>
      <c r="D38">
        <v>0</v>
      </c>
      <c r="E38" t="s">
        <v>212</v>
      </c>
      <c r="F38" t="s">
        <v>215</v>
      </c>
    </row>
    <row r="39" spans="1:6" x14ac:dyDescent="0.3">
      <c r="A39">
        <v>36</v>
      </c>
      <c r="B39" t="s">
        <v>218</v>
      </c>
      <c r="C39">
        <v>0</v>
      </c>
      <c r="D39">
        <v>0</v>
      </c>
      <c r="E39" t="s">
        <v>212</v>
      </c>
      <c r="F39" t="s">
        <v>215</v>
      </c>
    </row>
    <row r="40" spans="1:6" x14ac:dyDescent="0.3">
      <c r="A40">
        <v>37</v>
      </c>
      <c r="B40" t="s">
        <v>218</v>
      </c>
      <c r="C40">
        <v>0</v>
      </c>
      <c r="D40">
        <v>0</v>
      </c>
      <c r="E40" t="s">
        <v>212</v>
      </c>
      <c r="F40" t="s">
        <v>215</v>
      </c>
    </row>
    <row r="41" spans="1:6" x14ac:dyDescent="0.3">
      <c r="A41">
        <v>38</v>
      </c>
      <c r="B41" t="s">
        <v>218</v>
      </c>
      <c r="C41">
        <v>0</v>
      </c>
      <c r="D41">
        <v>0</v>
      </c>
      <c r="E41" t="s">
        <v>212</v>
      </c>
      <c r="F41" t="s">
        <v>215</v>
      </c>
    </row>
    <row r="42" spans="1:6" x14ac:dyDescent="0.3">
      <c r="A42">
        <v>39</v>
      </c>
      <c r="B42" t="s">
        <v>218</v>
      </c>
      <c r="C42">
        <v>0</v>
      </c>
      <c r="D42">
        <v>0</v>
      </c>
      <c r="E42" t="s">
        <v>212</v>
      </c>
      <c r="F42" t="s">
        <v>215</v>
      </c>
    </row>
    <row r="43" spans="1:6" x14ac:dyDescent="0.3">
      <c r="A43">
        <v>40</v>
      </c>
      <c r="B43" t="s">
        <v>218</v>
      </c>
      <c r="C43">
        <v>0</v>
      </c>
      <c r="D43">
        <v>0</v>
      </c>
      <c r="E43" t="s">
        <v>212</v>
      </c>
      <c r="F43" t="s">
        <v>215</v>
      </c>
    </row>
    <row r="44" spans="1:6" x14ac:dyDescent="0.3">
      <c r="A44">
        <v>41</v>
      </c>
      <c r="B44" t="s">
        <v>218</v>
      </c>
      <c r="C44">
        <v>0</v>
      </c>
      <c r="D44">
        <v>0</v>
      </c>
      <c r="E44" t="s">
        <v>212</v>
      </c>
      <c r="F44" t="s">
        <v>215</v>
      </c>
    </row>
    <row r="45" spans="1:6" x14ac:dyDescent="0.3">
      <c r="A45">
        <v>42</v>
      </c>
      <c r="B45" t="s">
        <v>218</v>
      </c>
      <c r="C45">
        <v>0</v>
      </c>
      <c r="D45">
        <v>0</v>
      </c>
      <c r="E45" t="s">
        <v>212</v>
      </c>
      <c r="F45" t="s">
        <v>215</v>
      </c>
    </row>
    <row r="46" spans="1:6" x14ac:dyDescent="0.3">
      <c r="A46">
        <v>43</v>
      </c>
      <c r="B46" t="s">
        <v>218</v>
      </c>
      <c r="C46">
        <v>0</v>
      </c>
      <c r="D46">
        <v>0</v>
      </c>
      <c r="E46" t="s">
        <v>212</v>
      </c>
      <c r="F46" t="s">
        <v>215</v>
      </c>
    </row>
    <row r="47" spans="1:6" x14ac:dyDescent="0.3">
      <c r="A47">
        <v>44</v>
      </c>
      <c r="B47" t="s">
        <v>218</v>
      </c>
      <c r="C47">
        <v>0</v>
      </c>
      <c r="D47">
        <v>0</v>
      </c>
      <c r="E47" t="s">
        <v>212</v>
      </c>
      <c r="F47" t="s">
        <v>215</v>
      </c>
    </row>
    <row r="48" spans="1:6" x14ac:dyDescent="0.3">
      <c r="A48">
        <v>45</v>
      </c>
      <c r="B48" t="s">
        <v>218</v>
      </c>
      <c r="C48">
        <v>0</v>
      </c>
      <c r="D48">
        <v>0</v>
      </c>
      <c r="E48" t="s">
        <v>212</v>
      </c>
      <c r="F48" t="s">
        <v>215</v>
      </c>
    </row>
    <row r="49" spans="1:6" x14ac:dyDescent="0.3">
      <c r="A49">
        <v>46</v>
      </c>
      <c r="B49" t="s">
        <v>218</v>
      </c>
      <c r="C49">
        <v>0</v>
      </c>
      <c r="D49">
        <v>0</v>
      </c>
      <c r="E49" t="s">
        <v>212</v>
      </c>
      <c r="F49" t="s">
        <v>215</v>
      </c>
    </row>
    <row r="50" spans="1:6" x14ac:dyDescent="0.3">
      <c r="A50">
        <v>47</v>
      </c>
      <c r="B50" t="s">
        <v>218</v>
      </c>
      <c r="C50">
        <v>0</v>
      </c>
      <c r="D50">
        <v>0</v>
      </c>
      <c r="E50" t="s">
        <v>212</v>
      </c>
      <c r="F50" t="s">
        <v>215</v>
      </c>
    </row>
    <row r="51" spans="1:6" x14ac:dyDescent="0.3">
      <c r="A51">
        <v>48</v>
      </c>
      <c r="B51" t="s">
        <v>218</v>
      </c>
      <c r="C51">
        <v>0</v>
      </c>
      <c r="D51">
        <v>0</v>
      </c>
      <c r="E51" t="s">
        <v>212</v>
      </c>
      <c r="F51" t="s">
        <v>215</v>
      </c>
    </row>
    <row r="52" spans="1:6" x14ac:dyDescent="0.3">
      <c r="A52">
        <v>49</v>
      </c>
      <c r="B52" t="s">
        <v>218</v>
      </c>
      <c r="C52">
        <v>0</v>
      </c>
      <c r="D52">
        <v>0</v>
      </c>
      <c r="E52" t="s">
        <v>212</v>
      </c>
      <c r="F52" t="s">
        <v>215</v>
      </c>
    </row>
    <row r="53" spans="1:6" x14ac:dyDescent="0.3">
      <c r="A53">
        <v>50</v>
      </c>
      <c r="B53" t="s">
        <v>218</v>
      </c>
      <c r="C53">
        <v>0</v>
      </c>
      <c r="D53">
        <v>0</v>
      </c>
      <c r="E53" t="s">
        <v>212</v>
      </c>
      <c r="F53" t="s">
        <v>215</v>
      </c>
    </row>
    <row r="54" spans="1:6" x14ac:dyDescent="0.3">
      <c r="A54">
        <v>51</v>
      </c>
      <c r="B54" t="s">
        <v>218</v>
      </c>
      <c r="C54">
        <v>0</v>
      </c>
      <c r="D54">
        <v>0</v>
      </c>
      <c r="E54" t="s">
        <v>212</v>
      </c>
      <c r="F54" t="s">
        <v>215</v>
      </c>
    </row>
    <row r="55" spans="1:6" x14ac:dyDescent="0.3">
      <c r="A55">
        <v>52</v>
      </c>
      <c r="B55" t="s">
        <v>218</v>
      </c>
      <c r="C55">
        <v>0</v>
      </c>
      <c r="D55">
        <v>0</v>
      </c>
      <c r="E55" t="s">
        <v>212</v>
      </c>
      <c r="F55" t="s">
        <v>215</v>
      </c>
    </row>
    <row r="56" spans="1:6" x14ac:dyDescent="0.3">
      <c r="A56">
        <v>53</v>
      </c>
      <c r="B56" t="s">
        <v>218</v>
      </c>
      <c r="C56">
        <v>0</v>
      </c>
      <c r="D56">
        <v>0</v>
      </c>
      <c r="E56" t="s">
        <v>212</v>
      </c>
      <c r="F56" t="s">
        <v>215</v>
      </c>
    </row>
    <row r="57" spans="1:6" x14ac:dyDescent="0.3">
      <c r="A57">
        <v>54</v>
      </c>
      <c r="B57" t="s">
        <v>218</v>
      </c>
      <c r="C57">
        <v>0</v>
      </c>
      <c r="D57">
        <v>0</v>
      </c>
      <c r="E57" t="s">
        <v>212</v>
      </c>
      <c r="F57" t="s">
        <v>215</v>
      </c>
    </row>
    <row r="58" spans="1:6" x14ac:dyDescent="0.3">
      <c r="A58">
        <v>55</v>
      </c>
      <c r="B58" t="s">
        <v>218</v>
      </c>
      <c r="C58">
        <v>0</v>
      </c>
      <c r="D58">
        <v>0</v>
      </c>
      <c r="E58" t="s">
        <v>212</v>
      </c>
      <c r="F58" t="s">
        <v>215</v>
      </c>
    </row>
    <row r="59" spans="1:6" x14ac:dyDescent="0.3">
      <c r="A59">
        <v>56</v>
      </c>
      <c r="B59" t="s">
        <v>218</v>
      </c>
      <c r="C59">
        <v>0</v>
      </c>
      <c r="D59">
        <v>0</v>
      </c>
      <c r="E59" t="s">
        <v>212</v>
      </c>
      <c r="F59" t="s">
        <v>215</v>
      </c>
    </row>
    <row r="60" spans="1:6" x14ac:dyDescent="0.3">
      <c r="A60">
        <v>57</v>
      </c>
      <c r="B60" t="s">
        <v>218</v>
      </c>
      <c r="C60">
        <v>0</v>
      </c>
      <c r="D60">
        <v>0</v>
      </c>
      <c r="E60" t="s">
        <v>212</v>
      </c>
      <c r="F60" t="s">
        <v>215</v>
      </c>
    </row>
    <row r="61" spans="1:6" x14ac:dyDescent="0.3">
      <c r="A61">
        <v>58</v>
      </c>
      <c r="B61" t="s">
        <v>218</v>
      </c>
      <c r="C61">
        <v>0</v>
      </c>
      <c r="D61">
        <v>0</v>
      </c>
      <c r="E61" t="s">
        <v>212</v>
      </c>
      <c r="F61" t="s">
        <v>215</v>
      </c>
    </row>
    <row r="62" spans="1:6" x14ac:dyDescent="0.3">
      <c r="A62">
        <v>59</v>
      </c>
      <c r="B62" t="s">
        <v>218</v>
      </c>
      <c r="C62">
        <v>0</v>
      </c>
      <c r="D62">
        <v>0</v>
      </c>
      <c r="E62" t="s">
        <v>212</v>
      </c>
      <c r="F62" t="s">
        <v>215</v>
      </c>
    </row>
    <row r="63" spans="1:6" x14ac:dyDescent="0.3">
      <c r="A63">
        <v>60</v>
      </c>
      <c r="B63" t="s">
        <v>218</v>
      </c>
      <c r="C63">
        <v>0</v>
      </c>
      <c r="D63">
        <v>0</v>
      </c>
      <c r="E63" t="s">
        <v>212</v>
      </c>
      <c r="F63" t="s">
        <v>215</v>
      </c>
    </row>
    <row r="64" spans="1:6" x14ac:dyDescent="0.3">
      <c r="A64">
        <v>61</v>
      </c>
      <c r="B64" t="s">
        <v>218</v>
      </c>
      <c r="C64">
        <v>0</v>
      </c>
      <c r="D64">
        <v>0</v>
      </c>
      <c r="E64" t="s">
        <v>212</v>
      </c>
      <c r="F64" t="s">
        <v>215</v>
      </c>
    </row>
    <row r="65" spans="1:6" x14ac:dyDescent="0.3">
      <c r="A65">
        <v>62</v>
      </c>
      <c r="B65" t="s">
        <v>218</v>
      </c>
      <c r="C65">
        <v>0</v>
      </c>
      <c r="D65">
        <v>0</v>
      </c>
      <c r="E65" t="s">
        <v>212</v>
      </c>
      <c r="F65" t="s">
        <v>215</v>
      </c>
    </row>
    <row r="66" spans="1:6" x14ac:dyDescent="0.3">
      <c r="A66">
        <v>63</v>
      </c>
      <c r="B66" t="s">
        <v>218</v>
      </c>
      <c r="C66">
        <v>0</v>
      </c>
      <c r="D66">
        <v>0</v>
      </c>
      <c r="E66" t="s">
        <v>212</v>
      </c>
      <c r="F66" t="s">
        <v>215</v>
      </c>
    </row>
    <row r="67" spans="1:6" x14ac:dyDescent="0.3">
      <c r="A67">
        <v>64</v>
      </c>
      <c r="B67" t="s">
        <v>218</v>
      </c>
      <c r="C67">
        <v>0</v>
      </c>
      <c r="D67">
        <v>0</v>
      </c>
      <c r="E67" t="s">
        <v>212</v>
      </c>
      <c r="F67" t="s">
        <v>215</v>
      </c>
    </row>
    <row r="68" spans="1:6" x14ac:dyDescent="0.3">
      <c r="A68">
        <v>65</v>
      </c>
      <c r="B68" t="s">
        <v>218</v>
      </c>
      <c r="C68">
        <v>0</v>
      </c>
      <c r="D68">
        <v>0</v>
      </c>
      <c r="E68" t="s">
        <v>212</v>
      </c>
      <c r="F68" t="s">
        <v>215</v>
      </c>
    </row>
    <row r="69" spans="1:6" x14ac:dyDescent="0.3">
      <c r="A69">
        <v>66</v>
      </c>
      <c r="B69" t="s">
        <v>218</v>
      </c>
      <c r="C69">
        <v>0</v>
      </c>
      <c r="D69">
        <v>0</v>
      </c>
      <c r="E69" t="s">
        <v>212</v>
      </c>
      <c r="F69" t="s">
        <v>215</v>
      </c>
    </row>
    <row r="70" spans="1:6" x14ac:dyDescent="0.3">
      <c r="A70">
        <v>67</v>
      </c>
      <c r="B70" t="s">
        <v>218</v>
      </c>
      <c r="C70">
        <v>0</v>
      </c>
      <c r="D70">
        <v>0</v>
      </c>
      <c r="E70" t="s">
        <v>212</v>
      </c>
      <c r="F70" t="s">
        <v>215</v>
      </c>
    </row>
    <row r="71" spans="1:6" x14ac:dyDescent="0.3">
      <c r="A71">
        <v>68</v>
      </c>
      <c r="B71" t="s">
        <v>218</v>
      </c>
      <c r="C71">
        <v>0</v>
      </c>
      <c r="D71">
        <v>0</v>
      </c>
      <c r="E71" t="s">
        <v>212</v>
      </c>
      <c r="F71" t="s">
        <v>215</v>
      </c>
    </row>
    <row r="72" spans="1:6" x14ac:dyDescent="0.3">
      <c r="A72">
        <v>69</v>
      </c>
      <c r="B72" t="s">
        <v>218</v>
      </c>
      <c r="C72">
        <v>0</v>
      </c>
      <c r="D72">
        <v>0</v>
      </c>
      <c r="E72" t="s">
        <v>212</v>
      </c>
      <c r="F72" t="s">
        <v>215</v>
      </c>
    </row>
    <row r="73" spans="1:6" x14ac:dyDescent="0.3">
      <c r="A73">
        <v>70</v>
      </c>
      <c r="B73" t="s">
        <v>218</v>
      </c>
      <c r="C73">
        <v>0</v>
      </c>
      <c r="D73">
        <v>0</v>
      </c>
      <c r="E73" t="s">
        <v>212</v>
      </c>
      <c r="F73" t="s">
        <v>215</v>
      </c>
    </row>
    <row r="74" spans="1:6" x14ac:dyDescent="0.3">
      <c r="A74">
        <v>71</v>
      </c>
      <c r="B74" t="s">
        <v>218</v>
      </c>
      <c r="C74">
        <v>0</v>
      </c>
      <c r="D74">
        <v>0</v>
      </c>
      <c r="E74" t="s">
        <v>212</v>
      </c>
      <c r="F74" t="s">
        <v>215</v>
      </c>
    </row>
    <row r="75" spans="1:6" x14ac:dyDescent="0.3">
      <c r="A75">
        <v>72</v>
      </c>
      <c r="B75" t="s">
        <v>218</v>
      </c>
      <c r="C75">
        <v>0</v>
      </c>
      <c r="D75">
        <v>0</v>
      </c>
      <c r="E75" t="s">
        <v>212</v>
      </c>
      <c r="F75" t="s">
        <v>215</v>
      </c>
    </row>
    <row r="76" spans="1:6" x14ac:dyDescent="0.3">
      <c r="A76">
        <v>73</v>
      </c>
      <c r="B76" t="s">
        <v>218</v>
      </c>
      <c r="C76">
        <v>0</v>
      </c>
      <c r="D76">
        <v>0</v>
      </c>
      <c r="E76" t="s">
        <v>212</v>
      </c>
      <c r="F76" t="s">
        <v>215</v>
      </c>
    </row>
    <row r="77" spans="1:6" x14ac:dyDescent="0.3">
      <c r="A77">
        <v>74</v>
      </c>
      <c r="B77" t="s">
        <v>218</v>
      </c>
      <c r="C77">
        <v>0</v>
      </c>
      <c r="D77">
        <v>0</v>
      </c>
      <c r="E77" t="s">
        <v>212</v>
      </c>
      <c r="F77" t="s">
        <v>215</v>
      </c>
    </row>
    <row r="78" spans="1:6" x14ac:dyDescent="0.3">
      <c r="A78">
        <v>75</v>
      </c>
      <c r="B78" t="s">
        <v>218</v>
      </c>
      <c r="C78">
        <v>0</v>
      </c>
      <c r="D78">
        <v>0</v>
      </c>
      <c r="E78" t="s">
        <v>212</v>
      </c>
      <c r="F78" t="s">
        <v>215</v>
      </c>
    </row>
    <row r="79" spans="1:6" x14ac:dyDescent="0.3">
      <c r="A79">
        <v>76</v>
      </c>
      <c r="B79" t="s">
        <v>218</v>
      </c>
      <c r="C79">
        <v>0</v>
      </c>
      <c r="D79">
        <v>0</v>
      </c>
      <c r="E79" t="s">
        <v>212</v>
      </c>
      <c r="F79" t="s">
        <v>215</v>
      </c>
    </row>
    <row r="80" spans="1:6" x14ac:dyDescent="0.3">
      <c r="A80">
        <v>77</v>
      </c>
      <c r="B80" t="s">
        <v>218</v>
      </c>
      <c r="C80">
        <v>0</v>
      </c>
      <c r="D80">
        <v>0</v>
      </c>
      <c r="E80" t="s">
        <v>212</v>
      </c>
      <c r="F80" t="s">
        <v>215</v>
      </c>
    </row>
    <row r="81" spans="1:6" x14ac:dyDescent="0.3">
      <c r="A81">
        <v>78</v>
      </c>
      <c r="B81" t="s">
        <v>218</v>
      </c>
      <c r="C81">
        <v>0</v>
      </c>
      <c r="D81">
        <v>0</v>
      </c>
      <c r="E81" t="s">
        <v>212</v>
      </c>
      <c r="F81" t="s">
        <v>215</v>
      </c>
    </row>
    <row r="82" spans="1:6" x14ac:dyDescent="0.3">
      <c r="A82">
        <v>79</v>
      </c>
      <c r="B82" t="s">
        <v>218</v>
      </c>
      <c r="C82">
        <v>0</v>
      </c>
      <c r="D82">
        <v>0</v>
      </c>
      <c r="E82" t="s">
        <v>212</v>
      </c>
      <c r="F82" t="s">
        <v>215</v>
      </c>
    </row>
    <row r="83" spans="1:6" x14ac:dyDescent="0.3">
      <c r="A83">
        <v>80</v>
      </c>
      <c r="B83" t="s">
        <v>218</v>
      </c>
      <c r="C83">
        <v>0</v>
      </c>
      <c r="D83">
        <v>0</v>
      </c>
      <c r="E83" t="s">
        <v>212</v>
      </c>
      <c r="F83" t="s">
        <v>215</v>
      </c>
    </row>
    <row r="84" spans="1:6" x14ac:dyDescent="0.3">
      <c r="A84">
        <v>81</v>
      </c>
      <c r="B84" t="s">
        <v>218</v>
      </c>
      <c r="C84">
        <v>0</v>
      </c>
      <c r="D84">
        <v>0</v>
      </c>
      <c r="E84" t="s">
        <v>212</v>
      </c>
      <c r="F84" t="s">
        <v>215</v>
      </c>
    </row>
    <row r="85" spans="1:6" x14ac:dyDescent="0.3">
      <c r="A85">
        <v>82</v>
      </c>
      <c r="B85" t="s">
        <v>218</v>
      </c>
      <c r="C85">
        <v>0</v>
      </c>
      <c r="D85">
        <v>0</v>
      </c>
      <c r="E85" t="s">
        <v>212</v>
      </c>
      <c r="F85" t="s">
        <v>215</v>
      </c>
    </row>
    <row r="86" spans="1:6" x14ac:dyDescent="0.3">
      <c r="A86">
        <v>83</v>
      </c>
      <c r="B86" t="s">
        <v>218</v>
      </c>
      <c r="C86">
        <v>0</v>
      </c>
      <c r="D86">
        <v>0</v>
      </c>
      <c r="E86" t="s">
        <v>212</v>
      </c>
      <c r="F86" t="s">
        <v>215</v>
      </c>
    </row>
    <row r="87" spans="1:6" x14ac:dyDescent="0.3">
      <c r="A87">
        <v>84</v>
      </c>
      <c r="B87" t="s">
        <v>218</v>
      </c>
      <c r="C87">
        <v>0</v>
      </c>
      <c r="D87">
        <v>0</v>
      </c>
      <c r="E87" t="s">
        <v>212</v>
      </c>
      <c r="F87" t="s">
        <v>215</v>
      </c>
    </row>
    <row r="88" spans="1:6" x14ac:dyDescent="0.3">
      <c r="A88">
        <v>85</v>
      </c>
      <c r="B88" t="s">
        <v>218</v>
      </c>
      <c r="C88">
        <v>0</v>
      </c>
      <c r="D88">
        <v>0</v>
      </c>
      <c r="E88" t="s">
        <v>212</v>
      </c>
      <c r="F88" t="s">
        <v>215</v>
      </c>
    </row>
    <row r="89" spans="1:6" x14ac:dyDescent="0.3">
      <c r="A89">
        <v>86</v>
      </c>
      <c r="B89" t="s">
        <v>218</v>
      </c>
      <c r="C89">
        <v>0</v>
      </c>
      <c r="D89">
        <v>0</v>
      </c>
      <c r="E89" t="s">
        <v>212</v>
      </c>
      <c r="F89" t="s">
        <v>215</v>
      </c>
    </row>
    <row r="90" spans="1:6" x14ac:dyDescent="0.3">
      <c r="A90">
        <v>87</v>
      </c>
      <c r="B90" t="s">
        <v>218</v>
      </c>
      <c r="C90">
        <v>0</v>
      </c>
      <c r="D90">
        <v>0</v>
      </c>
      <c r="E90" t="s">
        <v>212</v>
      </c>
      <c r="F90" t="s">
        <v>215</v>
      </c>
    </row>
    <row r="91" spans="1:6" x14ac:dyDescent="0.3">
      <c r="A91">
        <v>88</v>
      </c>
      <c r="B91" t="s">
        <v>218</v>
      </c>
      <c r="C91">
        <v>0</v>
      </c>
      <c r="D91">
        <v>0</v>
      </c>
      <c r="E91" t="s">
        <v>212</v>
      </c>
      <c r="F91" t="s">
        <v>215</v>
      </c>
    </row>
    <row r="92" spans="1:6" x14ac:dyDescent="0.3">
      <c r="A92">
        <v>89</v>
      </c>
      <c r="B92" t="s">
        <v>218</v>
      </c>
      <c r="C92">
        <v>0</v>
      </c>
      <c r="D92">
        <v>0</v>
      </c>
      <c r="E92" t="s">
        <v>212</v>
      </c>
      <c r="F92" t="s">
        <v>215</v>
      </c>
    </row>
    <row r="93" spans="1:6" x14ac:dyDescent="0.3">
      <c r="A93">
        <v>90</v>
      </c>
      <c r="B93" t="s">
        <v>218</v>
      </c>
      <c r="C93">
        <v>0</v>
      </c>
      <c r="D93">
        <v>0</v>
      </c>
      <c r="E93" t="s">
        <v>212</v>
      </c>
      <c r="F93" t="s">
        <v>215</v>
      </c>
    </row>
    <row r="94" spans="1:6" x14ac:dyDescent="0.3">
      <c r="A94">
        <v>91</v>
      </c>
      <c r="B94" t="s">
        <v>218</v>
      </c>
      <c r="C94">
        <v>0</v>
      </c>
      <c r="D94">
        <v>0</v>
      </c>
      <c r="E94" t="s">
        <v>212</v>
      </c>
      <c r="F94" t="s">
        <v>215</v>
      </c>
    </row>
    <row r="95" spans="1:6" x14ac:dyDescent="0.3">
      <c r="A95">
        <v>92</v>
      </c>
      <c r="B95" t="s">
        <v>218</v>
      </c>
      <c r="C95">
        <v>0</v>
      </c>
      <c r="D95">
        <v>0</v>
      </c>
      <c r="E95" t="s">
        <v>212</v>
      </c>
      <c r="F95" t="s">
        <v>215</v>
      </c>
    </row>
    <row r="96" spans="1:6" x14ac:dyDescent="0.3">
      <c r="A96">
        <v>93</v>
      </c>
      <c r="B96" t="s">
        <v>218</v>
      </c>
      <c r="C96">
        <v>0</v>
      </c>
      <c r="D96">
        <v>0</v>
      </c>
      <c r="E96" t="s">
        <v>212</v>
      </c>
      <c r="F96" t="s">
        <v>215</v>
      </c>
    </row>
    <row r="97" spans="1:6" x14ac:dyDescent="0.3">
      <c r="A97">
        <v>94</v>
      </c>
      <c r="B97" t="s">
        <v>218</v>
      </c>
      <c r="C97">
        <v>0</v>
      </c>
      <c r="D97">
        <v>0</v>
      </c>
      <c r="E97" t="s">
        <v>212</v>
      </c>
      <c r="F97" t="s">
        <v>215</v>
      </c>
    </row>
    <row r="98" spans="1:6" x14ac:dyDescent="0.3">
      <c r="A98">
        <v>95</v>
      </c>
      <c r="B98" t="s">
        <v>218</v>
      </c>
      <c r="C98">
        <v>0</v>
      </c>
      <c r="D98">
        <v>0</v>
      </c>
      <c r="E98" t="s">
        <v>212</v>
      </c>
      <c r="F98" t="s">
        <v>215</v>
      </c>
    </row>
    <row r="99" spans="1:6" x14ac:dyDescent="0.3">
      <c r="A99">
        <v>96</v>
      </c>
      <c r="B99" t="s">
        <v>218</v>
      </c>
      <c r="C99">
        <v>0</v>
      </c>
      <c r="D99">
        <v>0</v>
      </c>
      <c r="E99" t="s">
        <v>212</v>
      </c>
      <c r="F99" t="s">
        <v>215</v>
      </c>
    </row>
    <row r="100" spans="1:6" x14ac:dyDescent="0.3">
      <c r="A100">
        <v>97</v>
      </c>
      <c r="B100" t="s">
        <v>218</v>
      </c>
      <c r="C100">
        <v>0</v>
      </c>
      <c r="D100">
        <v>0</v>
      </c>
      <c r="E100" t="s">
        <v>212</v>
      </c>
      <c r="F100" t="s">
        <v>215</v>
      </c>
    </row>
    <row r="101" spans="1:6" x14ac:dyDescent="0.3">
      <c r="A101">
        <v>98</v>
      </c>
      <c r="B101" t="s">
        <v>218</v>
      </c>
      <c r="C101">
        <v>0</v>
      </c>
      <c r="D101">
        <v>0</v>
      </c>
      <c r="E101" t="s">
        <v>212</v>
      </c>
      <c r="F101" t="s">
        <v>215</v>
      </c>
    </row>
    <row r="102" spans="1:6" x14ac:dyDescent="0.3">
      <c r="A102">
        <v>99</v>
      </c>
      <c r="B102" t="s">
        <v>218</v>
      </c>
      <c r="C102">
        <v>0</v>
      </c>
      <c r="D102">
        <v>0</v>
      </c>
      <c r="E102" t="s">
        <v>212</v>
      </c>
      <c r="F102" t="s">
        <v>215</v>
      </c>
    </row>
    <row r="103" spans="1:6" x14ac:dyDescent="0.3">
      <c r="A103">
        <v>100</v>
      </c>
      <c r="B103" t="s">
        <v>218</v>
      </c>
      <c r="C103">
        <v>0</v>
      </c>
      <c r="D103">
        <v>0</v>
      </c>
      <c r="E103" t="s">
        <v>212</v>
      </c>
      <c r="F103" t="s">
        <v>215</v>
      </c>
    </row>
    <row r="104" spans="1:6" x14ac:dyDescent="0.3">
      <c r="A104">
        <v>101</v>
      </c>
      <c r="B104" t="s">
        <v>218</v>
      </c>
      <c r="C104">
        <v>0</v>
      </c>
      <c r="D104">
        <v>0</v>
      </c>
      <c r="E104" t="s">
        <v>212</v>
      </c>
      <c r="F104" t="s">
        <v>215</v>
      </c>
    </row>
    <row r="105" spans="1:6" x14ac:dyDescent="0.3">
      <c r="A105">
        <v>102</v>
      </c>
      <c r="B105" t="s">
        <v>218</v>
      </c>
      <c r="C105">
        <v>0</v>
      </c>
      <c r="D105">
        <v>0</v>
      </c>
      <c r="E105" t="s">
        <v>212</v>
      </c>
      <c r="F105" t="s">
        <v>215</v>
      </c>
    </row>
    <row r="106" spans="1:6" x14ac:dyDescent="0.3">
      <c r="A106">
        <v>103</v>
      </c>
      <c r="B106" t="s">
        <v>218</v>
      </c>
      <c r="C106">
        <v>0</v>
      </c>
      <c r="D106">
        <v>0</v>
      </c>
      <c r="E106" t="s">
        <v>212</v>
      </c>
      <c r="F106" t="s">
        <v>215</v>
      </c>
    </row>
    <row r="107" spans="1:6" x14ac:dyDescent="0.3">
      <c r="A107">
        <v>104</v>
      </c>
      <c r="B107" t="s">
        <v>218</v>
      </c>
      <c r="C107">
        <v>0</v>
      </c>
      <c r="D107">
        <v>0</v>
      </c>
      <c r="E107" t="s">
        <v>212</v>
      </c>
      <c r="F107" t="s">
        <v>215</v>
      </c>
    </row>
    <row r="108" spans="1:6" x14ac:dyDescent="0.3">
      <c r="A108">
        <v>105</v>
      </c>
      <c r="B108" t="s">
        <v>218</v>
      </c>
      <c r="C108">
        <v>0</v>
      </c>
      <c r="D108">
        <v>0</v>
      </c>
      <c r="E108" t="s">
        <v>212</v>
      </c>
      <c r="F108" t="s">
        <v>215</v>
      </c>
    </row>
    <row r="109" spans="1:6" x14ac:dyDescent="0.3">
      <c r="A109">
        <v>106</v>
      </c>
      <c r="B109" t="s">
        <v>218</v>
      </c>
      <c r="C109">
        <v>0</v>
      </c>
      <c r="D109">
        <v>0</v>
      </c>
      <c r="E109" t="s">
        <v>212</v>
      </c>
      <c r="F109" t="s">
        <v>215</v>
      </c>
    </row>
    <row r="110" spans="1:6" x14ac:dyDescent="0.3">
      <c r="A110">
        <v>107</v>
      </c>
      <c r="B110" t="s">
        <v>218</v>
      </c>
      <c r="C110">
        <v>0</v>
      </c>
      <c r="D110">
        <v>0</v>
      </c>
      <c r="E110" t="s">
        <v>212</v>
      </c>
      <c r="F110" t="s">
        <v>215</v>
      </c>
    </row>
    <row r="111" spans="1:6" x14ac:dyDescent="0.3">
      <c r="A111">
        <v>108</v>
      </c>
      <c r="B111" t="s">
        <v>218</v>
      </c>
      <c r="C111">
        <v>0</v>
      </c>
      <c r="D111">
        <v>0</v>
      </c>
      <c r="E111" t="s">
        <v>212</v>
      </c>
      <c r="F111" t="s">
        <v>215</v>
      </c>
    </row>
    <row r="112" spans="1:6" x14ac:dyDescent="0.3">
      <c r="A112">
        <v>109</v>
      </c>
      <c r="B112" t="s">
        <v>218</v>
      </c>
      <c r="C112">
        <v>0</v>
      </c>
      <c r="D112">
        <v>0</v>
      </c>
      <c r="E112" t="s">
        <v>212</v>
      </c>
      <c r="F112" t="s">
        <v>215</v>
      </c>
    </row>
    <row r="113" spans="1:6" x14ac:dyDescent="0.3">
      <c r="A113">
        <v>110</v>
      </c>
      <c r="B113" t="s">
        <v>218</v>
      </c>
      <c r="C113">
        <v>0</v>
      </c>
      <c r="D113">
        <v>0</v>
      </c>
      <c r="E113" t="s">
        <v>212</v>
      </c>
      <c r="F113" t="s">
        <v>215</v>
      </c>
    </row>
    <row r="114" spans="1:6" x14ac:dyDescent="0.3">
      <c r="A114">
        <v>111</v>
      </c>
      <c r="B114" t="s">
        <v>218</v>
      </c>
      <c r="C114">
        <v>0</v>
      </c>
      <c r="D114">
        <v>0</v>
      </c>
      <c r="E114" t="s">
        <v>212</v>
      </c>
      <c r="F114" t="s">
        <v>215</v>
      </c>
    </row>
    <row r="115" spans="1:6" x14ac:dyDescent="0.3">
      <c r="A115">
        <v>112</v>
      </c>
      <c r="B115" t="s">
        <v>218</v>
      </c>
      <c r="C115">
        <v>0</v>
      </c>
      <c r="D115">
        <v>0</v>
      </c>
      <c r="E115" t="s">
        <v>212</v>
      </c>
      <c r="F115" t="s">
        <v>215</v>
      </c>
    </row>
    <row r="116" spans="1:6" x14ac:dyDescent="0.3">
      <c r="A116">
        <v>113</v>
      </c>
      <c r="B116" t="s">
        <v>218</v>
      </c>
      <c r="C116">
        <v>0</v>
      </c>
      <c r="D116">
        <v>0</v>
      </c>
      <c r="E116" t="s">
        <v>212</v>
      </c>
      <c r="F116" t="s">
        <v>215</v>
      </c>
    </row>
    <row r="117" spans="1:6" x14ac:dyDescent="0.3">
      <c r="A117">
        <v>114</v>
      </c>
      <c r="B117" t="s">
        <v>218</v>
      </c>
      <c r="C117">
        <v>0</v>
      </c>
      <c r="D117">
        <v>0</v>
      </c>
      <c r="E117" t="s">
        <v>212</v>
      </c>
      <c r="F117" t="s">
        <v>215</v>
      </c>
    </row>
    <row r="118" spans="1:6" x14ac:dyDescent="0.3">
      <c r="A118">
        <v>115</v>
      </c>
      <c r="B118" t="s">
        <v>584</v>
      </c>
      <c r="C118">
        <v>0</v>
      </c>
      <c r="D118">
        <v>0</v>
      </c>
      <c r="E118" t="s">
        <v>212</v>
      </c>
      <c r="F118" t="s">
        <v>215</v>
      </c>
    </row>
    <row r="119" spans="1:6" x14ac:dyDescent="0.3">
      <c r="A119">
        <v>116</v>
      </c>
      <c r="B119" t="s">
        <v>584</v>
      </c>
      <c r="C119">
        <v>0</v>
      </c>
      <c r="D119">
        <v>0</v>
      </c>
      <c r="E119" t="s">
        <v>212</v>
      </c>
      <c r="F119" t="s">
        <v>215</v>
      </c>
    </row>
    <row r="120" spans="1:6" x14ac:dyDescent="0.3">
      <c r="A120">
        <v>117</v>
      </c>
      <c r="B120" t="s">
        <v>584</v>
      </c>
      <c r="C120">
        <v>0</v>
      </c>
      <c r="D120">
        <v>0</v>
      </c>
      <c r="E120" t="s">
        <v>212</v>
      </c>
      <c r="F120" t="s">
        <v>215</v>
      </c>
    </row>
    <row r="121" spans="1:6" x14ac:dyDescent="0.3">
      <c r="A121">
        <v>118</v>
      </c>
      <c r="B121" t="s">
        <v>584</v>
      </c>
      <c r="C121">
        <v>0</v>
      </c>
      <c r="D121">
        <v>0</v>
      </c>
      <c r="E121" t="s">
        <v>212</v>
      </c>
      <c r="F121" t="s">
        <v>215</v>
      </c>
    </row>
    <row r="122" spans="1:6" x14ac:dyDescent="0.3">
      <c r="A122">
        <v>119</v>
      </c>
      <c r="B122" t="s">
        <v>584</v>
      </c>
      <c r="C122">
        <v>0</v>
      </c>
      <c r="D122">
        <v>0</v>
      </c>
      <c r="E122" t="s">
        <v>212</v>
      </c>
      <c r="F122" t="s">
        <v>215</v>
      </c>
    </row>
    <row r="123" spans="1:6" x14ac:dyDescent="0.3">
      <c r="A123">
        <v>120</v>
      </c>
      <c r="B123" t="s">
        <v>584</v>
      </c>
      <c r="C123">
        <v>0</v>
      </c>
      <c r="D123">
        <v>0</v>
      </c>
      <c r="E123" t="s">
        <v>212</v>
      </c>
      <c r="F123" t="s">
        <v>215</v>
      </c>
    </row>
    <row r="124" spans="1:6" x14ac:dyDescent="0.3">
      <c r="A124">
        <v>121</v>
      </c>
      <c r="B124" t="s">
        <v>584</v>
      </c>
      <c r="C124">
        <v>0</v>
      </c>
      <c r="D124">
        <v>0</v>
      </c>
      <c r="E124" t="s">
        <v>212</v>
      </c>
      <c r="F124" t="s">
        <v>215</v>
      </c>
    </row>
    <row r="125" spans="1:6" x14ac:dyDescent="0.3">
      <c r="A125">
        <v>122</v>
      </c>
      <c r="B125" t="s">
        <v>584</v>
      </c>
      <c r="C125">
        <v>0</v>
      </c>
      <c r="D125">
        <v>0</v>
      </c>
      <c r="E125" t="s">
        <v>212</v>
      </c>
      <c r="F125" t="s">
        <v>215</v>
      </c>
    </row>
    <row r="126" spans="1:6" x14ac:dyDescent="0.3">
      <c r="A126">
        <v>123</v>
      </c>
      <c r="B126" t="s">
        <v>584</v>
      </c>
      <c r="C126">
        <v>0</v>
      </c>
      <c r="D126">
        <v>0</v>
      </c>
      <c r="E126" t="s">
        <v>212</v>
      </c>
      <c r="F126" t="s">
        <v>215</v>
      </c>
    </row>
    <row r="127" spans="1:6" x14ac:dyDescent="0.3">
      <c r="A127">
        <v>124</v>
      </c>
      <c r="B127" t="s">
        <v>584</v>
      </c>
      <c r="C127">
        <v>0</v>
      </c>
      <c r="D127">
        <v>0</v>
      </c>
      <c r="E127" t="s">
        <v>212</v>
      </c>
      <c r="F127" t="s">
        <v>215</v>
      </c>
    </row>
    <row r="128" spans="1:6" x14ac:dyDescent="0.3">
      <c r="A128">
        <v>125</v>
      </c>
      <c r="B128" t="s">
        <v>584</v>
      </c>
      <c r="C128">
        <v>0</v>
      </c>
      <c r="D128">
        <v>0</v>
      </c>
      <c r="E128" t="s">
        <v>212</v>
      </c>
      <c r="F128" t="s">
        <v>215</v>
      </c>
    </row>
    <row r="129" spans="1:6" x14ac:dyDescent="0.3">
      <c r="A129">
        <v>126</v>
      </c>
      <c r="B129" t="s">
        <v>584</v>
      </c>
      <c r="C129">
        <v>0</v>
      </c>
      <c r="D129">
        <v>0</v>
      </c>
      <c r="E129" t="s">
        <v>212</v>
      </c>
      <c r="F129" t="s">
        <v>215</v>
      </c>
    </row>
    <row r="130" spans="1:6" x14ac:dyDescent="0.3">
      <c r="A130">
        <v>127</v>
      </c>
      <c r="B130" t="s">
        <v>584</v>
      </c>
      <c r="C130">
        <v>0</v>
      </c>
      <c r="D130">
        <v>0</v>
      </c>
      <c r="E130" t="s">
        <v>212</v>
      </c>
      <c r="F130" t="s">
        <v>215</v>
      </c>
    </row>
    <row r="131" spans="1:6" x14ac:dyDescent="0.3">
      <c r="A131">
        <v>128</v>
      </c>
      <c r="B131" t="s">
        <v>584</v>
      </c>
      <c r="C131">
        <v>0</v>
      </c>
      <c r="D131">
        <v>0</v>
      </c>
      <c r="E131" t="s">
        <v>212</v>
      </c>
      <c r="F131" t="s">
        <v>215</v>
      </c>
    </row>
    <row r="132" spans="1:6" x14ac:dyDescent="0.3">
      <c r="A132">
        <v>129</v>
      </c>
      <c r="B132" t="s">
        <v>584</v>
      </c>
      <c r="C132">
        <v>0</v>
      </c>
      <c r="D132">
        <v>0</v>
      </c>
      <c r="E132" t="s">
        <v>212</v>
      </c>
      <c r="F132" t="s">
        <v>215</v>
      </c>
    </row>
    <row r="133" spans="1:6" x14ac:dyDescent="0.3">
      <c r="A133">
        <v>130</v>
      </c>
      <c r="B133" t="s">
        <v>584</v>
      </c>
      <c r="C133">
        <v>0</v>
      </c>
      <c r="D133">
        <v>0</v>
      </c>
      <c r="E133" t="s">
        <v>212</v>
      </c>
      <c r="F133" t="s">
        <v>215</v>
      </c>
    </row>
    <row r="134" spans="1:6" x14ac:dyDescent="0.3">
      <c r="A134">
        <v>131</v>
      </c>
      <c r="B134" t="s">
        <v>584</v>
      </c>
      <c r="C134">
        <v>0</v>
      </c>
      <c r="D134">
        <v>0</v>
      </c>
      <c r="E134" t="s">
        <v>212</v>
      </c>
      <c r="F134" t="s">
        <v>215</v>
      </c>
    </row>
    <row r="135" spans="1:6" x14ac:dyDescent="0.3">
      <c r="A135">
        <v>132</v>
      </c>
      <c r="B135" t="s">
        <v>584</v>
      </c>
      <c r="C135">
        <v>0</v>
      </c>
      <c r="D135">
        <v>0</v>
      </c>
      <c r="E135" t="s">
        <v>212</v>
      </c>
      <c r="F135" t="s">
        <v>215</v>
      </c>
    </row>
    <row r="136" spans="1:6" x14ac:dyDescent="0.3">
      <c r="A136">
        <v>133</v>
      </c>
      <c r="B136" t="s">
        <v>584</v>
      </c>
      <c r="C136">
        <v>0</v>
      </c>
      <c r="D136">
        <v>0</v>
      </c>
      <c r="E136" t="s">
        <v>212</v>
      </c>
      <c r="F136" t="s">
        <v>215</v>
      </c>
    </row>
    <row r="137" spans="1:6" x14ac:dyDescent="0.3">
      <c r="A137">
        <v>134</v>
      </c>
      <c r="B137" t="s">
        <v>584</v>
      </c>
      <c r="C137">
        <v>0</v>
      </c>
      <c r="D137">
        <v>0</v>
      </c>
      <c r="E137" t="s">
        <v>212</v>
      </c>
      <c r="F137" t="s">
        <v>215</v>
      </c>
    </row>
    <row r="138" spans="1:6" x14ac:dyDescent="0.3">
      <c r="A138">
        <v>135</v>
      </c>
      <c r="B138" t="s">
        <v>584</v>
      </c>
      <c r="C138">
        <v>0</v>
      </c>
      <c r="D138">
        <v>0</v>
      </c>
      <c r="E138" t="s">
        <v>212</v>
      </c>
      <c r="F138" t="s">
        <v>215</v>
      </c>
    </row>
    <row r="139" spans="1:6" x14ac:dyDescent="0.3">
      <c r="A139">
        <v>136</v>
      </c>
      <c r="B139" t="s">
        <v>584</v>
      </c>
      <c r="C139">
        <v>0</v>
      </c>
      <c r="D139">
        <v>0</v>
      </c>
      <c r="E139" t="s">
        <v>212</v>
      </c>
      <c r="F139" t="s">
        <v>215</v>
      </c>
    </row>
    <row r="140" spans="1:6" x14ac:dyDescent="0.3">
      <c r="A140">
        <v>137</v>
      </c>
      <c r="B140" t="s">
        <v>584</v>
      </c>
      <c r="C140">
        <v>0</v>
      </c>
      <c r="D140">
        <v>0</v>
      </c>
      <c r="E140" t="s">
        <v>212</v>
      </c>
      <c r="F140" t="s">
        <v>215</v>
      </c>
    </row>
    <row r="141" spans="1:6" x14ac:dyDescent="0.3">
      <c r="A141">
        <v>138</v>
      </c>
      <c r="B141" t="s">
        <v>584</v>
      </c>
      <c r="C141">
        <v>0</v>
      </c>
      <c r="D141">
        <v>0</v>
      </c>
      <c r="E141" t="s">
        <v>212</v>
      </c>
      <c r="F141" t="s">
        <v>215</v>
      </c>
    </row>
    <row r="142" spans="1:6" x14ac:dyDescent="0.3">
      <c r="A142">
        <v>139</v>
      </c>
      <c r="B142" t="s">
        <v>584</v>
      </c>
      <c r="C142">
        <v>0</v>
      </c>
      <c r="D142">
        <v>0</v>
      </c>
      <c r="E142" t="s">
        <v>212</v>
      </c>
      <c r="F142" t="s">
        <v>215</v>
      </c>
    </row>
    <row r="143" spans="1:6" x14ac:dyDescent="0.3">
      <c r="A143">
        <v>140</v>
      </c>
      <c r="B143" t="s">
        <v>584</v>
      </c>
      <c r="C143">
        <v>0</v>
      </c>
      <c r="D143">
        <v>0</v>
      </c>
      <c r="E143" t="s">
        <v>212</v>
      </c>
      <c r="F143" t="s">
        <v>215</v>
      </c>
    </row>
    <row r="144" spans="1:6" x14ac:dyDescent="0.3">
      <c r="A144">
        <v>141</v>
      </c>
      <c r="B144" t="s">
        <v>584</v>
      </c>
      <c r="C144">
        <v>0</v>
      </c>
      <c r="D144">
        <v>0</v>
      </c>
      <c r="E144" t="s">
        <v>212</v>
      </c>
      <c r="F144" t="s">
        <v>215</v>
      </c>
    </row>
    <row r="145" spans="1:6" x14ac:dyDescent="0.3">
      <c r="A145">
        <v>142</v>
      </c>
      <c r="B145" t="s">
        <v>584</v>
      </c>
      <c r="C145">
        <v>0</v>
      </c>
      <c r="D145">
        <v>0</v>
      </c>
      <c r="E145" t="s">
        <v>212</v>
      </c>
      <c r="F145" t="s">
        <v>215</v>
      </c>
    </row>
    <row r="146" spans="1:6" x14ac:dyDescent="0.3">
      <c r="A146">
        <v>143</v>
      </c>
      <c r="B146" t="s">
        <v>584</v>
      </c>
      <c r="C146">
        <v>0</v>
      </c>
      <c r="D146">
        <v>0</v>
      </c>
      <c r="E146" t="s">
        <v>212</v>
      </c>
      <c r="F146" t="s">
        <v>215</v>
      </c>
    </row>
    <row r="147" spans="1:6" x14ac:dyDescent="0.3">
      <c r="A147">
        <v>144</v>
      </c>
      <c r="B147" t="s">
        <v>584</v>
      </c>
      <c r="C147">
        <v>0</v>
      </c>
      <c r="D147">
        <v>0</v>
      </c>
      <c r="E147" t="s">
        <v>212</v>
      </c>
      <c r="F147" t="s">
        <v>215</v>
      </c>
    </row>
    <row r="148" spans="1:6" x14ac:dyDescent="0.3">
      <c r="A148">
        <v>145</v>
      </c>
      <c r="B148" t="s">
        <v>584</v>
      </c>
      <c r="C148">
        <v>0</v>
      </c>
      <c r="D148">
        <v>0</v>
      </c>
      <c r="E148" t="s">
        <v>212</v>
      </c>
      <c r="F148" t="s">
        <v>215</v>
      </c>
    </row>
    <row r="149" spans="1:6" x14ac:dyDescent="0.3">
      <c r="A149">
        <v>146</v>
      </c>
      <c r="B149" t="s">
        <v>584</v>
      </c>
      <c r="C149">
        <v>0</v>
      </c>
      <c r="D149">
        <v>0</v>
      </c>
      <c r="E149" t="s">
        <v>212</v>
      </c>
      <c r="F149" t="s">
        <v>215</v>
      </c>
    </row>
    <row r="150" spans="1:6" x14ac:dyDescent="0.3">
      <c r="A150">
        <v>147</v>
      </c>
      <c r="B150" t="s">
        <v>584</v>
      </c>
      <c r="C150">
        <v>0</v>
      </c>
      <c r="D150">
        <v>0</v>
      </c>
      <c r="E150" t="s">
        <v>212</v>
      </c>
      <c r="F150" t="s">
        <v>215</v>
      </c>
    </row>
    <row r="151" spans="1:6" x14ac:dyDescent="0.3">
      <c r="A151">
        <v>148</v>
      </c>
      <c r="B151" t="s">
        <v>584</v>
      </c>
      <c r="C151">
        <v>0</v>
      </c>
      <c r="D151">
        <v>0</v>
      </c>
      <c r="E151" t="s">
        <v>212</v>
      </c>
      <c r="F151" t="s">
        <v>215</v>
      </c>
    </row>
    <row r="152" spans="1:6" x14ac:dyDescent="0.3">
      <c r="A152">
        <v>149</v>
      </c>
      <c r="B152" t="s">
        <v>584</v>
      </c>
      <c r="C152">
        <v>0</v>
      </c>
      <c r="D152">
        <v>0</v>
      </c>
      <c r="E152" t="s">
        <v>212</v>
      </c>
      <c r="F152" t="s">
        <v>215</v>
      </c>
    </row>
    <row r="153" spans="1:6" x14ac:dyDescent="0.3">
      <c r="A153">
        <v>150</v>
      </c>
      <c r="B153" t="s">
        <v>584</v>
      </c>
      <c r="C153">
        <v>0</v>
      </c>
      <c r="D153">
        <v>0</v>
      </c>
      <c r="E153" t="s">
        <v>212</v>
      </c>
      <c r="F153" t="s">
        <v>215</v>
      </c>
    </row>
    <row r="154" spans="1:6" x14ac:dyDescent="0.3">
      <c r="A154">
        <v>151</v>
      </c>
      <c r="B154" t="s">
        <v>584</v>
      </c>
      <c r="C154">
        <v>0</v>
      </c>
      <c r="D154">
        <v>0</v>
      </c>
      <c r="E154" t="s">
        <v>212</v>
      </c>
      <c r="F154" t="s">
        <v>215</v>
      </c>
    </row>
    <row r="155" spans="1:6" x14ac:dyDescent="0.3">
      <c r="A155">
        <v>152</v>
      </c>
      <c r="B155" t="s">
        <v>584</v>
      </c>
      <c r="C155">
        <v>0</v>
      </c>
      <c r="D155">
        <v>0</v>
      </c>
      <c r="E155" t="s">
        <v>212</v>
      </c>
      <c r="F155" t="s">
        <v>215</v>
      </c>
    </row>
    <row r="156" spans="1:6" x14ac:dyDescent="0.3">
      <c r="A156">
        <v>153</v>
      </c>
      <c r="B156" t="s">
        <v>584</v>
      </c>
      <c r="C156">
        <v>0</v>
      </c>
      <c r="D156">
        <v>0</v>
      </c>
      <c r="E156" t="s">
        <v>212</v>
      </c>
      <c r="F15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row r="30" spans="1:6" x14ac:dyDescent="0.3">
      <c r="A30">
        <v>27</v>
      </c>
      <c r="B30" t="s">
        <v>219</v>
      </c>
      <c r="C30">
        <v>0</v>
      </c>
      <c r="D30">
        <v>0</v>
      </c>
      <c r="E30" t="s">
        <v>212</v>
      </c>
      <c r="F30" t="s">
        <v>215</v>
      </c>
    </row>
    <row r="31" spans="1:6" x14ac:dyDescent="0.3">
      <c r="A31">
        <v>28</v>
      </c>
      <c r="B31" t="s">
        <v>219</v>
      </c>
      <c r="C31">
        <v>0</v>
      </c>
      <c r="D31">
        <v>0</v>
      </c>
      <c r="E31" t="s">
        <v>212</v>
      </c>
      <c r="F31" t="s">
        <v>215</v>
      </c>
    </row>
    <row r="32" spans="1:6" x14ac:dyDescent="0.3">
      <c r="A32">
        <v>29</v>
      </c>
      <c r="B32" t="s">
        <v>219</v>
      </c>
      <c r="C32">
        <v>0</v>
      </c>
      <c r="D32">
        <v>0</v>
      </c>
      <c r="E32" t="s">
        <v>212</v>
      </c>
      <c r="F32" t="s">
        <v>215</v>
      </c>
    </row>
    <row r="33" spans="1:6" x14ac:dyDescent="0.3">
      <c r="A33">
        <v>30</v>
      </c>
      <c r="B33" t="s">
        <v>219</v>
      </c>
      <c r="C33">
        <v>0</v>
      </c>
      <c r="D33">
        <v>0</v>
      </c>
      <c r="E33" t="s">
        <v>212</v>
      </c>
      <c r="F33" t="s">
        <v>215</v>
      </c>
    </row>
    <row r="34" spans="1:6" x14ac:dyDescent="0.3">
      <c r="A34">
        <v>31</v>
      </c>
      <c r="B34" t="s">
        <v>219</v>
      </c>
      <c r="C34">
        <v>0</v>
      </c>
      <c r="D34">
        <v>0</v>
      </c>
      <c r="E34" t="s">
        <v>212</v>
      </c>
      <c r="F34" t="s">
        <v>215</v>
      </c>
    </row>
    <row r="35" spans="1:6" x14ac:dyDescent="0.3">
      <c r="A35">
        <v>32</v>
      </c>
      <c r="B35" t="s">
        <v>219</v>
      </c>
      <c r="C35">
        <v>0</v>
      </c>
      <c r="D35">
        <v>0</v>
      </c>
      <c r="E35" t="s">
        <v>212</v>
      </c>
      <c r="F35" t="s">
        <v>215</v>
      </c>
    </row>
    <row r="36" spans="1:6" x14ac:dyDescent="0.3">
      <c r="A36">
        <v>33</v>
      </c>
      <c r="B36" t="s">
        <v>219</v>
      </c>
      <c r="C36">
        <v>0</v>
      </c>
      <c r="D36">
        <v>0</v>
      </c>
      <c r="E36" t="s">
        <v>212</v>
      </c>
      <c r="F36" t="s">
        <v>215</v>
      </c>
    </row>
    <row r="37" spans="1:6" x14ac:dyDescent="0.3">
      <c r="A37">
        <v>34</v>
      </c>
      <c r="B37" t="s">
        <v>219</v>
      </c>
      <c r="C37">
        <v>0</v>
      </c>
      <c r="D37">
        <v>0</v>
      </c>
      <c r="E37" t="s">
        <v>212</v>
      </c>
      <c r="F37" t="s">
        <v>215</v>
      </c>
    </row>
    <row r="38" spans="1:6" x14ac:dyDescent="0.3">
      <c r="A38">
        <v>35</v>
      </c>
      <c r="B38" t="s">
        <v>219</v>
      </c>
      <c r="C38">
        <v>0</v>
      </c>
      <c r="D38">
        <v>0</v>
      </c>
      <c r="E38" t="s">
        <v>212</v>
      </c>
      <c r="F38" t="s">
        <v>215</v>
      </c>
    </row>
    <row r="39" spans="1:6" x14ac:dyDescent="0.3">
      <c r="A39">
        <v>36</v>
      </c>
      <c r="B39" t="s">
        <v>219</v>
      </c>
      <c r="C39">
        <v>0</v>
      </c>
      <c r="D39">
        <v>0</v>
      </c>
      <c r="E39" t="s">
        <v>212</v>
      </c>
      <c r="F39" t="s">
        <v>215</v>
      </c>
    </row>
    <row r="40" spans="1:6" x14ac:dyDescent="0.3">
      <c r="A40">
        <v>37</v>
      </c>
      <c r="B40" t="s">
        <v>219</v>
      </c>
      <c r="C40">
        <v>0</v>
      </c>
      <c r="D40">
        <v>0</v>
      </c>
      <c r="E40" t="s">
        <v>212</v>
      </c>
      <c r="F40" t="s">
        <v>215</v>
      </c>
    </row>
    <row r="41" spans="1:6" x14ac:dyDescent="0.3">
      <c r="A41">
        <v>38</v>
      </c>
      <c r="B41" t="s">
        <v>219</v>
      </c>
      <c r="C41">
        <v>0</v>
      </c>
      <c r="D41">
        <v>0</v>
      </c>
      <c r="E41" t="s">
        <v>212</v>
      </c>
      <c r="F41" t="s">
        <v>215</v>
      </c>
    </row>
    <row r="42" spans="1:6" x14ac:dyDescent="0.3">
      <c r="A42">
        <v>39</v>
      </c>
      <c r="B42" t="s">
        <v>219</v>
      </c>
      <c r="C42">
        <v>0</v>
      </c>
      <c r="D42">
        <v>0</v>
      </c>
      <c r="E42" t="s">
        <v>212</v>
      </c>
      <c r="F42" t="s">
        <v>215</v>
      </c>
    </row>
    <row r="43" spans="1:6" x14ac:dyDescent="0.3">
      <c r="A43">
        <v>40</v>
      </c>
      <c r="B43" t="s">
        <v>219</v>
      </c>
      <c r="C43">
        <v>0</v>
      </c>
      <c r="D43">
        <v>0</v>
      </c>
      <c r="E43" t="s">
        <v>212</v>
      </c>
      <c r="F43" t="s">
        <v>215</v>
      </c>
    </row>
    <row r="44" spans="1:6" x14ac:dyDescent="0.3">
      <c r="A44">
        <v>41</v>
      </c>
      <c r="B44" t="s">
        <v>219</v>
      </c>
      <c r="C44">
        <v>0</v>
      </c>
      <c r="D44">
        <v>0</v>
      </c>
      <c r="E44" t="s">
        <v>212</v>
      </c>
      <c r="F44" t="s">
        <v>215</v>
      </c>
    </row>
    <row r="45" spans="1:6" x14ac:dyDescent="0.3">
      <c r="A45">
        <v>42</v>
      </c>
      <c r="B45" t="s">
        <v>219</v>
      </c>
      <c r="C45">
        <v>0</v>
      </c>
      <c r="D45">
        <v>0</v>
      </c>
      <c r="E45" t="s">
        <v>212</v>
      </c>
      <c r="F45" t="s">
        <v>215</v>
      </c>
    </row>
    <row r="46" spans="1:6" x14ac:dyDescent="0.3">
      <c r="A46">
        <v>43</v>
      </c>
      <c r="B46" t="s">
        <v>219</v>
      </c>
      <c r="C46">
        <v>0</v>
      </c>
      <c r="D46">
        <v>0</v>
      </c>
      <c r="E46" t="s">
        <v>212</v>
      </c>
      <c r="F46" t="s">
        <v>215</v>
      </c>
    </row>
    <row r="47" spans="1:6" x14ac:dyDescent="0.3">
      <c r="A47">
        <v>44</v>
      </c>
      <c r="B47" t="s">
        <v>219</v>
      </c>
      <c r="C47">
        <v>0</v>
      </c>
      <c r="D47">
        <v>0</v>
      </c>
      <c r="E47" t="s">
        <v>212</v>
      </c>
      <c r="F47" t="s">
        <v>215</v>
      </c>
    </row>
    <row r="48" spans="1:6" x14ac:dyDescent="0.3">
      <c r="A48">
        <v>45</v>
      </c>
      <c r="B48" t="s">
        <v>219</v>
      </c>
      <c r="C48">
        <v>0</v>
      </c>
      <c r="D48">
        <v>0</v>
      </c>
      <c r="E48" t="s">
        <v>212</v>
      </c>
      <c r="F48" t="s">
        <v>215</v>
      </c>
    </row>
    <row r="49" spans="1:6" x14ac:dyDescent="0.3">
      <c r="A49">
        <v>46</v>
      </c>
      <c r="B49" t="s">
        <v>219</v>
      </c>
      <c r="C49">
        <v>0</v>
      </c>
      <c r="D49">
        <v>0</v>
      </c>
      <c r="E49" t="s">
        <v>212</v>
      </c>
      <c r="F49" t="s">
        <v>215</v>
      </c>
    </row>
    <row r="50" spans="1:6" x14ac:dyDescent="0.3">
      <c r="A50">
        <v>47</v>
      </c>
      <c r="B50" t="s">
        <v>219</v>
      </c>
      <c r="C50">
        <v>0</v>
      </c>
      <c r="D50">
        <v>0</v>
      </c>
      <c r="E50" t="s">
        <v>212</v>
      </c>
      <c r="F50" t="s">
        <v>215</v>
      </c>
    </row>
    <row r="51" spans="1:6" x14ac:dyDescent="0.3">
      <c r="A51">
        <v>48</v>
      </c>
      <c r="B51" t="s">
        <v>219</v>
      </c>
      <c r="C51">
        <v>0</v>
      </c>
      <c r="D51">
        <v>0</v>
      </c>
      <c r="E51" t="s">
        <v>212</v>
      </c>
      <c r="F51" t="s">
        <v>215</v>
      </c>
    </row>
    <row r="52" spans="1:6" x14ac:dyDescent="0.3">
      <c r="A52">
        <v>49</v>
      </c>
      <c r="B52" t="s">
        <v>219</v>
      </c>
      <c r="C52">
        <v>0</v>
      </c>
      <c r="D52">
        <v>0</v>
      </c>
      <c r="E52" t="s">
        <v>212</v>
      </c>
      <c r="F52" t="s">
        <v>215</v>
      </c>
    </row>
    <row r="53" spans="1:6" x14ac:dyDescent="0.3">
      <c r="A53">
        <v>50</v>
      </c>
      <c r="B53" t="s">
        <v>219</v>
      </c>
      <c r="C53">
        <v>0</v>
      </c>
      <c r="D53">
        <v>0</v>
      </c>
      <c r="E53" t="s">
        <v>212</v>
      </c>
      <c r="F53" t="s">
        <v>215</v>
      </c>
    </row>
    <row r="54" spans="1:6" x14ac:dyDescent="0.3">
      <c r="A54">
        <v>51</v>
      </c>
      <c r="B54" t="s">
        <v>219</v>
      </c>
      <c r="C54">
        <v>0</v>
      </c>
      <c r="D54">
        <v>0</v>
      </c>
      <c r="E54" t="s">
        <v>212</v>
      </c>
      <c r="F54" t="s">
        <v>215</v>
      </c>
    </row>
    <row r="55" spans="1:6" x14ac:dyDescent="0.3">
      <c r="A55">
        <v>52</v>
      </c>
      <c r="B55" t="s">
        <v>219</v>
      </c>
      <c r="C55">
        <v>0</v>
      </c>
      <c r="D55">
        <v>0</v>
      </c>
      <c r="E55" t="s">
        <v>212</v>
      </c>
      <c r="F55" t="s">
        <v>215</v>
      </c>
    </row>
    <row r="56" spans="1:6" x14ac:dyDescent="0.3">
      <c r="A56">
        <v>53</v>
      </c>
      <c r="B56" t="s">
        <v>219</v>
      </c>
      <c r="C56">
        <v>0</v>
      </c>
      <c r="D56">
        <v>0</v>
      </c>
      <c r="E56" t="s">
        <v>212</v>
      </c>
      <c r="F56" t="s">
        <v>215</v>
      </c>
    </row>
    <row r="57" spans="1:6" x14ac:dyDescent="0.3">
      <c r="A57">
        <v>54</v>
      </c>
      <c r="B57" t="s">
        <v>219</v>
      </c>
      <c r="C57">
        <v>0</v>
      </c>
      <c r="D57">
        <v>0</v>
      </c>
      <c r="E57" t="s">
        <v>212</v>
      </c>
      <c r="F57" t="s">
        <v>215</v>
      </c>
    </row>
    <row r="58" spans="1:6" x14ac:dyDescent="0.3">
      <c r="A58">
        <v>55</v>
      </c>
      <c r="B58" t="s">
        <v>219</v>
      </c>
      <c r="C58">
        <v>0</v>
      </c>
      <c r="D58">
        <v>0</v>
      </c>
      <c r="E58" t="s">
        <v>212</v>
      </c>
      <c r="F58" t="s">
        <v>215</v>
      </c>
    </row>
    <row r="59" spans="1:6" x14ac:dyDescent="0.3">
      <c r="A59">
        <v>56</v>
      </c>
      <c r="B59" t="s">
        <v>219</v>
      </c>
      <c r="C59">
        <v>0</v>
      </c>
      <c r="D59">
        <v>0</v>
      </c>
      <c r="E59" t="s">
        <v>212</v>
      </c>
      <c r="F59" t="s">
        <v>215</v>
      </c>
    </row>
    <row r="60" spans="1:6" x14ac:dyDescent="0.3">
      <c r="A60">
        <v>57</v>
      </c>
      <c r="B60" t="s">
        <v>219</v>
      </c>
      <c r="C60">
        <v>0</v>
      </c>
      <c r="D60">
        <v>0</v>
      </c>
      <c r="E60" t="s">
        <v>212</v>
      </c>
      <c r="F60" t="s">
        <v>215</v>
      </c>
    </row>
    <row r="61" spans="1:6" x14ac:dyDescent="0.3">
      <c r="A61">
        <v>58</v>
      </c>
      <c r="B61" t="s">
        <v>219</v>
      </c>
      <c r="C61">
        <v>0</v>
      </c>
      <c r="D61">
        <v>0</v>
      </c>
      <c r="E61" t="s">
        <v>212</v>
      </c>
      <c r="F61" t="s">
        <v>215</v>
      </c>
    </row>
    <row r="62" spans="1:6" x14ac:dyDescent="0.3">
      <c r="A62">
        <v>59</v>
      </c>
      <c r="B62" t="s">
        <v>219</v>
      </c>
      <c r="C62">
        <v>0</v>
      </c>
      <c r="D62">
        <v>0</v>
      </c>
      <c r="E62" t="s">
        <v>212</v>
      </c>
      <c r="F62" t="s">
        <v>215</v>
      </c>
    </row>
    <row r="63" spans="1:6" x14ac:dyDescent="0.3">
      <c r="A63">
        <v>60</v>
      </c>
      <c r="B63" t="s">
        <v>219</v>
      </c>
      <c r="C63">
        <v>0</v>
      </c>
      <c r="D63">
        <v>0</v>
      </c>
      <c r="E63" t="s">
        <v>212</v>
      </c>
      <c r="F63" t="s">
        <v>215</v>
      </c>
    </row>
    <row r="64" spans="1:6" x14ac:dyDescent="0.3">
      <c r="A64">
        <v>61</v>
      </c>
      <c r="B64" t="s">
        <v>219</v>
      </c>
      <c r="C64">
        <v>0</v>
      </c>
      <c r="D64">
        <v>0</v>
      </c>
      <c r="E64" t="s">
        <v>212</v>
      </c>
      <c r="F64" t="s">
        <v>215</v>
      </c>
    </row>
    <row r="65" spans="1:6" x14ac:dyDescent="0.3">
      <c r="A65">
        <v>62</v>
      </c>
      <c r="B65" t="s">
        <v>219</v>
      </c>
      <c r="C65">
        <v>0</v>
      </c>
      <c r="D65">
        <v>0</v>
      </c>
      <c r="E65" t="s">
        <v>212</v>
      </c>
      <c r="F65" t="s">
        <v>215</v>
      </c>
    </row>
    <row r="66" spans="1:6" x14ac:dyDescent="0.3">
      <c r="A66">
        <v>63</v>
      </c>
      <c r="B66" t="s">
        <v>219</v>
      </c>
      <c r="C66">
        <v>0</v>
      </c>
      <c r="D66">
        <v>0</v>
      </c>
      <c r="E66" t="s">
        <v>212</v>
      </c>
      <c r="F66" t="s">
        <v>215</v>
      </c>
    </row>
    <row r="67" spans="1:6" x14ac:dyDescent="0.3">
      <c r="A67">
        <v>64</v>
      </c>
      <c r="B67" t="s">
        <v>219</v>
      </c>
      <c r="C67">
        <v>0</v>
      </c>
      <c r="D67">
        <v>0</v>
      </c>
      <c r="E67" t="s">
        <v>212</v>
      </c>
      <c r="F67" t="s">
        <v>215</v>
      </c>
    </row>
    <row r="68" spans="1:6" x14ac:dyDescent="0.3">
      <c r="A68">
        <v>65</v>
      </c>
      <c r="B68" t="s">
        <v>219</v>
      </c>
      <c r="C68">
        <v>0</v>
      </c>
      <c r="D68">
        <v>0</v>
      </c>
      <c r="E68" t="s">
        <v>212</v>
      </c>
      <c r="F68" t="s">
        <v>215</v>
      </c>
    </row>
    <row r="69" spans="1:6" x14ac:dyDescent="0.3">
      <c r="A69">
        <v>66</v>
      </c>
      <c r="B69" t="s">
        <v>219</v>
      </c>
      <c r="C69">
        <v>0</v>
      </c>
      <c r="D69">
        <v>0</v>
      </c>
      <c r="E69" t="s">
        <v>212</v>
      </c>
      <c r="F69" t="s">
        <v>215</v>
      </c>
    </row>
    <row r="70" spans="1:6" x14ac:dyDescent="0.3">
      <c r="A70">
        <v>67</v>
      </c>
      <c r="B70" t="s">
        <v>219</v>
      </c>
      <c r="C70">
        <v>0</v>
      </c>
      <c r="D70">
        <v>0</v>
      </c>
      <c r="E70" t="s">
        <v>212</v>
      </c>
      <c r="F70" t="s">
        <v>215</v>
      </c>
    </row>
    <row r="71" spans="1:6" x14ac:dyDescent="0.3">
      <c r="A71">
        <v>68</v>
      </c>
      <c r="B71" t="s">
        <v>219</v>
      </c>
      <c r="C71">
        <v>0</v>
      </c>
      <c r="D71">
        <v>0</v>
      </c>
      <c r="E71" t="s">
        <v>212</v>
      </c>
      <c r="F71" t="s">
        <v>215</v>
      </c>
    </row>
    <row r="72" spans="1:6" x14ac:dyDescent="0.3">
      <c r="A72">
        <v>69</v>
      </c>
      <c r="B72" t="s">
        <v>219</v>
      </c>
      <c r="C72">
        <v>0</v>
      </c>
      <c r="D72">
        <v>0</v>
      </c>
      <c r="E72" t="s">
        <v>212</v>
      </c>
      <c r="F72" t="s">
        <v>215</v>
      </c>
    </row>
    <row r="73" spans="1:6" x14ac:dyDescent="0.3">
      <c r="A73">
        <v>70</v>
      </c>
      <c r="B73" t="s">
        <v>219</v>
      </c>
      <c r="C73">
        <v>0</v>
      </c>
      <c r="D73">
        <v>0</v>
      </c>
      <c r="E73" t="s">
        <v>212</v>
      </c>
      <c r="F73" t="s">
        <v>215</v>
      </c>
    </row>
    <row r="74" spans="1:6" x14ac:dyDescent="0.3">
      <c r="A74">
        <v>71</v>
      </c>
      <c r="B74" t="s">
        <v>219</v>
      </c>
      <c r="C74">
        <v>0</v>
      </c>
      <c r="D74">
        <v>0</v>
      </c>
      <c r="E74" t="s">
        <v>212</v>
      </c>
      <c r="F74" t="s">
        <v>215</v>
      </c>
    </row>
    <row r="75" spans="1:6" x14ac:dyDescent="0.3">
      <c r="A75">
        <v>72</v>
      </c>
      <c r="B75" t="s">
        <v>219</v>
      </c>
      <c r="C75">
        <v>0</v>
      </c>
      <c r="D75">
        <v>0</v>
      </c>
      <c r="E75" t="s">
        <v>212</v>
      </c>
      <c r="F75" t="s">
        <v>215</v>
      </c>
    </row>
    <row r="76" spans="1:6" x14ac:dyDescent="0.3">
      <c r="A76">
        <v>73</v>
      </c>
      <c r="B76" t="s">
        <v>219</v>
      </c>
      <c r="C76">
        <v>0</v>
      </c>
      <c r="D76">
        <v>0</v>
      </c>
      <c r="E76" t="s">
        <v>212</v>
      </c>
      <c r="F76" t="s">
        <v>215</v>
      </c>
    </row>
    <row r="77" spans="1:6" x14ac:dyDescent="0.3">
      <c r="A77">
        <v>74</v>
      </c>
      <c r="B77" t="s">
        <v>219</v>
      </c>
      <c r="C77">
        <v>0</v>
      </c>
      <c r="D77">
        <v>0</v>
      </c>
      <c r="E77" t="s">
        <v>212</v>
      </c>
      <c r="F77" t="s">
        <v>215</v>
      </c>
    </row>
    <row r="78" spans="1:6" x14ac:dyDescent="0.3">
      <c r="A78">
        <v>75</v>
      </c>
      <c r="B78" t="s">
        <v>219</v>
      </c>
      <c r="C78">
        <v>0</v>
      </c>
      <c r="D78">
        <v>0</v>
      </c>
      <c r="E78" t="s">
        <v>212</v>
      </c>
      <c r="F78" t="s">
        <v>215</v>
      </c>
    </row>
    <row r="79" spans="1:6" x14ac:dyDescent="0.3">
      <c r="A79">
        <v>76</v>
      </c>
      <c r="B79" t="s">
        <v>219</v>
      </c>
      <c r="C79">
        <v>0</v>
      </c>
      <c r="D79">
        <v>0</v>
      </c>
      <c r="E79" t="s">
        <v>212</v>
      </c>
      <c r="F79" t="s">
        <v>215</v>
      </c>
    </row>
    <row r="80" spans="1:6" x14ac:dyDescent="0.3">
      <c r="A80">
        <v>77</v>
      </c>
      <c r="B80" t="s">
        <v>219</v>
      </c>
      <c r="C80">
        <v>0</v>
      </c>
      <c r="D80">
        <v>0</v>
      </c>
      <c r="E80" t="s">
        <v>212</v>
      </c>
      <c r="F80" t="s">
        <v>215</v>
      </c>
    </row>
    <row r="81" spans="1:6" x14ac:dyDescent="0.3">
      <c r="A81">
        <v>78</v>
      </c>
      <c r="B81" t="s">
        <v>219</v>
      </c>
      <c r="C81">
        <v>0</v>
      </c>
      <c r="D81">
        <v>0</v>
      </c>
      <c r="E81" t="s">
        <v>212</v>
      </c>
      <c r="F81" t="s">
        <v>215</v>
      </c>
    </row>
    <row r="82" spans="1:6" x14ac:dyDescent="0.3">
      <c r="A82">
        <v>79</v>
      </c>
      <c r="B82" t="s">
        <v>219</v>
      </c>
      <c r="C82">
        <v>0</v>
      </c>
      <c r="D82">
        <v>0</v>
      </c>
      <c r="E82" t="s">
        <v>212</v>
      </c>
      <c r="F82" t="s">
        <v>215</v>
      </c>
    </row>
    <row r="83" spans="1:6" x14ac:dyDescent="0.3">
      <c r="A83">
        <v>80</v>
      </c>
      <c r="B83" t="s">
        <v>219</v>
      </c>
      <c r="C83">
        <v>0</v>
      </c>
      <c r="D83">
        <v>0</v>
      </c>
      <c r="E83" t="s">
        <v>212</v>
      </c>
      <c r="F83" t="s">
        <v>215</v>
      </c>
    </row>
    <row r="84" spans="1:6" x14ac:dyDescent="0.3">
      <c r="A84">
        <v>81</v>
      </c>
      <c r="B84" t="s">
        <v>219</v>
      </c>
      <c r="C84">
        <v>0</v>
      </c>
      <c r="D84">
        <v>0</v>
      </c>
      <c r="E84" t="s">
        <v>212</v>
      </c>
      <c r="F84" t="s">
        <v>215</v>
      </c>
    </row>
    <row r="85" spans="1:6" x14ac:dyDescent="0.3">
      <c r="A85">
        <v>82</v>
      </c>
      <c r="B85" t="s">
        <v>219</v>
      </c>
      <c r="C85">
        <v>0</v>
      </c>
      <c r="D85">
        <v>0</v>
      </c>
      <c r="E85" t="s">
        <v>212</v>
      </c>
      <c r="F85" t="s">
        <v>215</v>
      </c>
    </row>
    <row r="86" spans="1:6" x14ac:dyDescent="0.3">
      <c r="A86">
        <v>83</v>
      </c>
      <c r="B86" t="s">
        <v>219</v>
      </c>
      <c r="C86">
        <v>0</v>
      </c>
      <c r="D86">
        <v>0</v>
      </c>
      <c r="E86" t="s">
        <v>212</v>
      </c>
      <c r="F86" t="s">
        <v>215</v>
      </c>
    </row>
    <row r="87" spans="1:6" x14ac:dyDescent="0.3">
      <c r="A87">
        <v>84</v>
      </c>
      <c r="B87" t="s">
        <v>219</v>
      </c>
      <c r="C87">
        <v>0</v>
      </c>
      <c r="D87">
        <v>0</v>
      </c>
      <c r="E87" t="s">
        <v>212</v>
      </c>
      <c r="F87" t="s">
        <v>215</v>
      </c>
    </row>
    <row r="88" spans="1:6" x14ac:dyDescent="0.3">
      <c r="A88">
        <v>85</v>
      </c>
      <c r="B88" t="s">
        <v>219</v>
      </c>
      <c r="C88">
        <v>0</v>
      </c>
      <c r="D88">
        <v>0</v>
      </c>
      <c r="E88" t="s">
        <v>212</v>
      </c>
      <c r="F88" t="s">
        <v>215</v>
      </c>
    </row>
    <row r="89" spans="1:6" x14ac:dyDescent="0.3">
      <c r="A89">
        <v>86</v>
      </c>
      <c r="B89" t="s">
        <v>219</v>
      </c>
      <c r="C89">
        <v>0</v>
      </c>
      <c r="D89">
        <v>0</v>
      </c>
      <c r="E89" t="s">
        <v>212</v>
      </c>
      <c r="F89" t="s">
        <v>215</v>
      </c>
    </row>
    <row r="90" spans="1:6" x14ac:dyDescent="0.3">
      <c r="A90">
        <v>87</v>
      </c>
      <c r="B90" t="s">
        <v>219</v>
      </c>
      <c r="C90">
        <v>0</v>
      </c>
      <c r="D90">
        <v>0</v>
      </c>
      <c r="E90" t="s">
        <v>212</v>
      </c>
      <c r="F90" t="s">
        <v>215</v>
      </c>
    </row>
    <row r="91" spans="1:6" x14ac:dyDescent="0.3">
      <c r="A91">
        <v>88</v>
      </c>
      <c r="B91" t="s">
        <v>219</v>
      </c>
      <c r="C91">
        <v>0</v>
      </c>
      <c r="D91">
        <v>0</v>
      </c>
      <c r="E91" t="s">
        <v>212</v>
      </c>
      <c r="F91" t="s">
        <v>215</v>
      </c>
    </row>
    <row r="92" spans="1:6" x14ac:dyDescent="0.3">
      <c r="A92">
        <v>89</v>
      </c>
      <c r="B92" t="s">
        <v>219</v>
      </c>
      <c r="C92">
        <v>0</v>
      </c>
      <c r="D92">
        <v>0</v>
      </c>
      <c r="E92" t="s">
        <v>212</v>
      </c>
      <c r="F92" t="s">
        <v>215</v>
      </c>
    </row>
    <row r="93" spans="1:6" x14ac:dyDescent="0.3">
      <c r="A93">
        <v>90</v>
      </c>
      <c r="B93" t="s">
        <v>219</v>
      </c>
      <c r="C93">
        <v>0</v>
      </c>
      <c r="D93">
        <v>0</v>
      </c>
      <c r="E93" t="s">
        <v>212</v>
      </c>
      <c r="F93" t="s">
        <v>215</v>
      </c>
    </row>
    <row r="94" spans="1:6" x14ac:dyDescent="0.3">
      <c r="A94">
        <v>91</v>
      </c>
      <c r="B94" t="s">
        <v>219</v>
      </c>
      <c r="C94">
        <v>0</v>
      </c>
      <c r="D94">
        <v>0</v>
      </c>
      <c r="E94" t="s">
        <v>212</v>
      </c>
      <c r="F94" t="s">
        <v>215</v>
      </c>
    </row>
    <row r="95" spans="1:6" x14ac:dyDescent="0.3">
      <c r="A95">
        <v>92</v>
      </c>
      <c r="B95" t="s">
        <v>219</v>
      </c>
      <c r="C95">
        <v>0</v>
      </c>
      <c r="D95">
        <v>0</v>
      </c>
      <c r="E95" t="s">
        <v>212</v>
      </c>
      <c r="F95" t="s">
        <v>215</v>
      </c>
    </row>
    <row r="96" spans="1:6" x14ac:dyDescent="0.3">
      <c r="A96">
        <v>93</v>
      </c>
      <c r="B96" t="s">
        <v>219</v>
      </c>
      <c r="C96">
        <v>0</v>
      </c>
      <c r="D96">
        <v>0</v>
      </c>
      <c r="E96" t="s">
        <v>212</v>
      </c>
      <c r="F96" t="s">
        <v>215</v>
      </c>
    </row>
    <row r="97" spans="1:6" x14ac:dyDescent="0.3">
      <c r="A97">
        <v>94</v>
      </c>
      <c r="B97" t="s">
        <v>219</v>
      </c>
      <c r="C97">
        <v>0</v>
      </c>
      <c r="D97">
        <v>0</v>
      </c>
      <c r="E97" t="s">
        <v>212</v>
      </c>
      <c r="F97" t="s">
        <v>215</v>
      </c>
    </row>
    <row r="98" spans="1:6" x14ac:dyDescent="0.3">
      <c r="A98">
        <v>95</v>
      </c>
      <c r="B98" t="s">
        <v>219</v>
      </c>
      <c r="C98">
        <v>0</v>
      </c>
      <c r="D98">
        <v>0</v>
      </c>
      <c r="E98" t="s">
        <v>212</v>
      </c>
      <c r="F98" t="s">
        <v>215</v>
      </c>
    </row>
    <row r="99" spans="1:6" x14ac:dyDescent="0.3">
      <c r="A99">
        <v>96</v>
      </c>
      <c r="B99" t="s">
        <v>219</v>
      </c>
      <c r="C99">
        <v>0</v>
      </c>
      <c r="D99">
        <v>0</v>
      </c>
      <c r="E99" t="s">
        <v>212</v>
      </c>
      <c r="F99" t="s">
        <v>215</v>
      </c>
    </row>
    <row r="100" spans="1:6" x14ac:dyDescent="0.3">
      <c r="A100">
        <v>97</v>
      </c>
      <c r="B100" t="s">
        <v>219</v>
      </c>
      <c r="C100">
        <v>0</v>
      </c>
      <c r="D100">
        <v>0</v>
      </c>
      <c r="E100" t="s">
        <v>212</v>
      </c>
      <c r="F100" t="s">
        <v>215</v>
      </c>
    </row>
    <row r="101" spans="1:6" x14ac:dyDescent="0.3">
      <c r="A101">
        <v>98</v>
      </c>
      <c r="B101" t="s">
        <v>219</v>
      </c>
      <c r="C101">
        <v>0</v>
      </c>
      <c r="D101">
        <v>0</v>
      </c>
      <c r="E101" t="s">
        <v>212</v>
      </c>
      <c r="F101" t="s">
        <v>215</v>
      </c>
    </row>
    <row r="102" spans="1:6" x14ac:dyDescent="0.3">
      <c r="A102">
        <v>99</v>
      </c>
      <c r="B102" t="s">
        <v>219</v>
      </c>
      <c r="C102">
        <v>0</v>
      </c>
      <c r="D102">
        <v>0</v>
      </c>
      <c r="E102" t="s">
        <v>212</v>
      </c>
      <c r="F102" t="s">
        <v>215</v>
      </c>
    </row>
    <row r="103" spans="1:6" x14ac:dyDescent="0.3">
      <c r="A103">
        <v>100</v>
      </c>
      <c r="B103" t="s">
        <v>219</v>
      </c>
      <c r="C103">
        <v>0</v>
      </c>
      <c r="D103">
        <v>0</v>
      </c>
      <c r="E103" t="s">
        <v>212</v>
      </c>
      <c r="F103" t="s">
        <v>215</v>
      </c>
    </row>
    <row r="104" spans="1:6" x14ac:dyDescent="0.3">
      <c r="A104">
        <v>101</v>
      </c>
      <c r="B104" t="s">
        <v>219</v>
      </c>
      <c r="C104">
        <v>0</v>
      </c>
      <c r="D104">
        <v>0</v>
      </c>
      <c r="E104" t="s">
        <v>212</v>
      </c>
      <c r="F104" t="s">
        <v>215</v>
      </c>
    </row>
    <row r="105" spans="1:6" x14ac:dyDescent="0.3">
      <c r="A105">
        <v>102</v>
      </c>
      <c r="B105" t="s">
        <v>219</v>
      </c>
      <c r="C105">
        <v>0</v>
      </c>
      <c r="D105">
        <v>0</v>
      </c>
      <c r="E105" t="s">
        <v>212</v>
      </c>
      <c r="F105" t="s">
        <v>215</v>
      </c>
    </row>
    <row r="106" spans="1:6" x14ac:dyDescent="0.3">
      <c r="A106">
        <v>103</v>
      </c>
      <c r="B106" t="s">
        <v>219</v>
      </c>
      <c r="C106">
        <v>0</v>
      </c>
      <c r="D106">
        <v>0</v>
      </c>
      <c r="E106" t="s">
        <v>212</v>
      </c>
      <c r="F106" t="s">
        <v>215</v>
      </c>
    </row>
    <row r="107" spans="1:6" x14ac:dyDescent="0.3">
      <c r="A107">
        <v>104</v>
      </c>
      <c r="B107" t="s">
        <v>219</v>
      </c>
      <c r="C107">
        <v>0</v>
      </c>
      <c r="D107">
        <v>0</v>
      </c>
      <c r="E107" t="s">
        <v>212</v>
      </c>
      <c r="F107" t="s">
        <v>215</v>
      </c>
    </row>
    <row r="108" spans="1:6" x14ac:dyDescent="0.3">
      <c r="A108">
        <v>105</v>
      </c>
      <c r="B108" t="s">
        <v>219</v>
      </c>
      <c r="C108">
        <v>0</v>
      </c>
      <c r="D108">
        <v>0</v>
      </c>
      <c r="E108" t="s">
        <v>212</v>
      </c>
      <c r="F108" t="s">
        <v>215</v>
      </c>
    </row>
    <row r="109" spans="1:6" x14ac:dyDescent="0.3">
      <c r="A109">
        <v>106</v>
      </c>
      <c r="B109" t="s">
        <v>219</v>
      </c>
      <c r="C109">
        <v>0</v>
      </c>
      <c r="D109">
        <v>0</v>
      </c>
      <c r="E109" t="s">
        <v>212</v>
      </c>
      <c r="F109" t="s">
        <v>215</v>
      </c>
    </row>
    <row r="110" spans="1:6" x14ac:dyDescent="0.3">
      <c r="A110">
        <v>107</v>
      </c>
      <c r="B110" t="s">
        <v>219</v>
      </c>
      <c r="C110">
        <v>0</v>
      </c>
      <c r="D110">
        <v>0</v>
      </c>
      <c r="E110" t="s">
        <v>212</v>
      </c>
      <c r="F110" t="s">
        <v>215</v>
      </c>
    </row>
    <row r="111" spans="1:6" x14ac:dyDescent="0.3">
      <c r="A111">
        <v>108</v>
      </c>
      <c r="B111" t="s">
        <v>219</v>
      </c>
      <c r="C111">
        <v>0</v>
      </c>
      <c r="D111">
        <v>0</v>
      </c>
      <c r="E111" t="s">
        <v>212</v>
      </c>
      <c r="F111" t="s">
        <v>215</v>
      </c>
    </row>
    <row r="112" spans="1:6" x14ac:dyDescent="0.3">
      <c r="A112">
        <v>109</v>
      </c>
      <c r="B112" t="s">
        <v>219</v>
      </c>
      <c r="C112">
        <v>0</v>
      </c>
      <c r="D112">
        <v>0</v>
      </c>
      <c r="E112" t="s">
        <v>212</v>
      </c>
      <c r="F112" t="s">
        <v>215</v>
      </c>
    </row>
    <row r="113" spans="1:6" x14ac:dyDescent="0.3">
      <c r="A113">
        <v>110</v>
      </c>
      <c r="B113" t="s">
        <v>219</v>
      </c>
      <c r="C113">
        <v>0</v>
      </c>
      <c r="D113">
        <v>0</v>
      </c>
      <c r="E113" t="s">
        <v>212</v>
      </c>
      <c r="F113" t="s">
        <v>215</v>
      </c>
    </row>
    <row r="114" spans="1:6" x14ac:dyDescent="0.3">
      <c r="A114">
        <v>111</v>
      </c>
      <c r="B114" t="s">
        <v>219</v>
      </c>
      <c r="C114">
        <v>0</v>
      </c>
      <c r="D114">
        <v>0</v>
      </c>
      <c r="E114" t="s">
        <v>212</v>
      </c>
      <c r="F114" t="s">
        <v>215</v>
      </c>
    </row>
    <row r="115" spans="1:6" x14ac:dyDescent="0.3">
      <c r="A115">
        <v>112</v>
      </c>
      <c r="B115" t="s">
        <v>219</v>
      </c>
      <c r="C115">
        <v>0</v>
      </c>
      <c r="D115">
        <v>0</v>
      </c>
      <c r="E115" t="s">
        <v>212</v>
      </c>
      <c r="F115" t="s">
        <v>215</v>
      </c>
    </row>
    <row r="116" spans="1:6" x14ac:dyDescent="0.3">
      <c r="A116">
        <v>113</v>
      </c>
      <c r="B116" t="s">
        <v>219</v>
      </c>
      <c r="C116">
        <v>0</v>
      </c>
      <c r="D116">
        <v>0</v>
      </c>
      <c r="E116" t="s">
        <v>212</v>
      </c>
      <c r="F116" t="s">
        <v>215</v>
      </c>
    </row>
    <row r="117" spans="1:6" x14ac:dyDescent="0.3">
      <c r="A117">
        <v>114</v>
      </c>
      <c r="B117" t="s">
        <v>219</v>
      </c>
      <c r="C117">
        <v>0</v>
      </c>
      <c r="D117">
        <v>0</v>
      </c>
      <c r="E117" t="s">
        <v>212</v>
      </c>
      <c r="F117" t="s">
        <v>215</v>
      </c>
    </row>
    <row r="118" spans="1:6" x14ac:dyDescent="0.3">
      <c r="A118">
        <v>115</v>
      </c>
      <c r="B118" t="s">
        <v>584</v>
      </c>
      <c r="C118">
        <v>0</v>
      </c>
      <c r="D118">
        <v>0</v>
      </c>
      <c r="E118" t="s">
        <v>212</v>
      </c>
      <c r="F118" t="s">
        <v>215</v>
      </c>
    </row>
    <row r="119" spans="1:6" x14ac:dyDescent="0.3">
      <c r="A119">
        <v>116</v>
      </c>
      <c r="B119" t="s">
        <v>584</v>
      </c>
      <c r="C119">
        <v>0</v>
      </c>
      <c r="D119">
        <v>0</v>
      </c>
      <c r="E119" t="s">
        <v>212</v>
      </c>
      <c r="F119" t="s">
        <v>215</v>
      </c>
    </row>
    <row r="120" spans="1:6" x14ac:dyDescent="0.3">
      <c r="A120">
        <v>117</v>
      </c>
      <c r="B120" t="s">
        <v>584</v>
      </c>
      <c r="C120">
        <v>0</v>
      </c>
      <c r="D120">
        <v>0</v>
      </c>
      <c r="E120" t="s">
        <v>212</v>
      </c>
      <c r="F120" t="s">
        <v>215</v>
      </c>
    </row>
    <row r="121" spans="1:6" x14ac:dyDescent="0.3">
      <c r="A121">
        <v>118</v>
      </c>
      <c r="B121" t="s">
        <v>584</v>
      </c>
      <c r="C121">
        <v>0</v>
      </c>
      <c r="D121">
        <v>0</v>
      </c>
      <c r="E121" t="s">
        <v>212</v>
      </c>
      <c r="F121" t="s">
        <v>215</v>
      </c>
    </row>
    <row r="122" spans="1:6" x14ac:dyDescent="0.3">
      <c r="A122">
        <v>119</v>
      </c>
      <c r="B122" t="s">
        <v>584</v>
      </c>
      <c r="C122">
        <v>0</v>
      </c>
      <c r="D122">
        <v>0</v>
      </c>
      <c r="E122" t="s">
        <v>212</v>
      </c>
      <c r="F122" t="s">
        <v>215</v>
      </c>
    </row>
    <row r="123" spans="1:6" x14ac:dyDescent="0.3">
      <c r="A123">
        <v>120</v>
      </c>
      <c r="B123" t="s">
        <v>584</v>
      </c>
      <c r="C123">
        <v>0</v>
      </c>
      <c r="D123">
        <v>0</v>
      </c>
      <c r="E123" t="s">
        <v>212</v>
      </c>
      <c r="F123" t="s">
        <v>215</v>
      </c>
    </row>
    <row r="124" spans="1:6" x14ac:dyDescent="0.3">
      <c r="A124">
        <v>121</v>
      </c>
      <c r="B124" t="s">
        <v>584</v>
      </c>
      <c r="C124">
        <v>0</v>
      </c>
      <c r="D124">
        <v>0</v>
      </c>
      <c r="E124" t="s">
        <v>212</v>
      </c>
      <c r="F124" t="s">
        <v>215</v>
      </c>
    </row>
    <row r="125" spans="1:6" x14ac:dyDescent="0.3">
      <c r="A125">
        <v>122</v>
      </c>
      <c r="B125" t="s">
        <v>584</v>
      </c>
      <c r="C125">
        <v>0</v>
      </c>
      <c r="D125">
        <v>0</v>
      </c>
      <c r="E125" t="s">
        <v>212</v>
      </c>
      <c r="F125" t="s">
        <v>215</v>
      </c>
    </row>
    <row r="126" spans="1:6" x14ac:dyDescent="0.3">
      <c r="A126">
        <v>123</v>
      </c>
      <c r="B126" t="s">
        <v>584</v>
      </c>
      <c r="C126">
        <v>0</v>
      </c>
      <c r="D126">
        <v>0</v>
      </c>
      <c r="E126" t="s">
        <v>212</v>
      </c>
      <c r="F126" t="s">
        <v>215</v>
      </c>
    </row>
    <row r="127" spans="1:6" x14ac:dyDescent="0.3">
      <c r="A127">
        <v>124</v>
      </c>
      <c r="B127" t="s">
        <v>584</v>
      </c>
      <c r="C127">
        <v>0</v>
      </c>
      <c r="D127">
        <v>0</v>
      </c>
      <c r="E127" t="s">
        <v>212</v>
      </c>
      <c r="F127" t="s">
        <v>215</v>
      </c>
    </row>
    <row r="128" spans="1:6" x14ac:dyDescent="0.3">
      <c r="A128">
        <v>125</v>
      </c>
      <c r="B128" t="s">
        <v>584</v>
      </c>
      <c r="C128">
        <v>0</v>
      </c>
      <c r="D128">
        <v>0</v>
      </c>
      <c r="E128" t="s">
        <v>212</v>
      </c>
      <c r="F128" t="s">
        <v>215</v>
      </c>
    </row>
    <row r="129" spans="1:6" x14ac:dyDescent="0.3">
      <c r="A129">
        <v>126</v>
      </c>
      <c r="B129" t="s">
        <v>584</v>
      </c>
      <c r="C129">
        <v>0</v>
      </c>
      <c r="D129">
        <v>0</v>
      </c>
      <c r="E129" t="s">
        <v>212</v>
      </c>
      <c r="F129" t="s">
        <v>215</v>
      </c>
    </row>
    <row r="130" spans="1:6" x14ac:dyDescent="0.3">
      <c r="A130">
        <v>127</v>
      </c>
      <c r="B130" t="s">
        <v>584</v>
      </c>
      <c r="C130">
        <v>0</v>
      </c>
      <c r="D130">
        <v>0</v>
      </c>
      <c r="E130" t="s">
        <v>212</v>
      </c>
      <c r="F130" t="s">
        <v>215</v>
      </c>
    </row>
    <row r="131" spans="1:6" x14ac:dyDescent="0.3">
      <c r="A131">
        <v>128</v>
      </c>
      <c r="B131" t="s">
        <v>584</v>
      </c>
      <c r="C131">
        <v>0</v>
      </c>
      <c r="D131">
        <v>0</v>
      </c>
      <c r="E131" t="s">
        <v>212</v>
      </c>
      <c r="F131" t="s">
        <v>215</v>
      </c>
    </row>
    <row r="132" spans="1:6" x14ac:dyDescent="0.3">
      <c r="A132">
        <v>129</v>
      </c>
      <c r="B132" t="s">
        <v>584</v>
      </c>
      <c r="C132">
        <v>0</v>
      </c>
      <c r="D132">
        <v>0</v>
      </c>
      <c r="E132" t="s">
        <v>212</v>
      </c>
      <c r="F132" t="s">
        <v>215</v>
      </c>
    </row>
    <row r="133" spans="1:6" x14ac:dyDescent="0.3">
      <c r="A133">
        <v>130</v>
      </c>
      <c r="B133" t="s">
        <v>584</v>
      </c>
      <c r="C133">
        <v>0</v>
      </c>
      <c r="D133">
        <v>0</v>
      </c>
      <c r="E133" t="s">
        <v>212</v>
      </c>
      <c r="F133" t="s">
        <v>215</v>
      </c>
    </row>
    <row r="134" spans="1:6" x14ac:dyDescent="0.3">
      <c r="A134">
        <v>131</v>
      </c>
      <c r="B134" t="s">
        <v>584</v>
      </c>
      <c r="C134">
        <v>0</v>
      </c>
      <c r="D134">
        <v>0</v>
      </c>
      <c r="E134" t="s">
        <v>212</v>
      </c>
      <c r="F134" t="s">
        <v>215</v>
      </c>
    </row>
    <row r="135" spans="1:6" x14ac:dyDescent="0.3">
      <c r="A135">
        <v>132</v>
      </c>
      <c r="B135" t="s">
        <v>584</v>
      </c>
      <c r="C135">
        <v>0</v>
      </c>
      <c r="D135">
        <v>0</v>
      </c>
      <c r="E135" t="s">
        <v>212</v>
      </c>
      <c r="F135" t="s">
        <v>215</v>
      </c>
    </row>
    <row r="136" spans="1:6" x14ac:dyDescent="0.3">
      <c r="A136">
        <v>133</v>
      </c>
      <c r="B136" t="s">
        <v>584</v>
      </c>
      <c r="C136">
        <v>0</v>
      </c>
      <c r="D136">
        <v>0</v>
      </c>
      <c r="E136" t="s">
        <v>212</v>
      </c>
      <c r="F136" t="s">
        <v>215</v>
      </c>
    </row>
    <row r="137" spans="1:6" x14ac:dyDescent="0.3">
      <c r="A137">
        <v>134</v>
      </c>
      <c r="B137" t="s">
        <v>584</v>
      </c>
      <c r="C137">
        <v>0</v>
      </c>
      <c r="D137">
        <v>0</v>
      </c>
      <c r="E137" t="s">
        <v>212</v>
      </c>
      <c r="F137" t="s">
        <v>215</v>
      </c>
    </row>
    <row r="138" spans="1:6" x14ac:dyDescent="0.3">
      <c r="A138">
        <v>135</v>
      </c>
      <c r="B138" t="s">
        <v>584</v>
      </c>
      <c r="C138">
        <v>0</v>
      </c>
      <c r="D138">
        <v>0</v>
      </c>
      <c r="E138" t="s">
        <v>212</v>
      </c>
      <c r="F138" t="s">
        <v>215</v>
      </c>
    </row>
    <row r="139" spans="1:6" x14ac:dyDescent="0.3">
      <c r="A139">
        <v>136</v>
      </c>
      <c r="B139" t="s">
        <v>584</v>
      </c>
      <c r="C139">
        <v>0</v>
      </c>
      <c r="D139">
        <v>0</v>
      </c>
      <c r="E139" t="s">
        <v>212</v>
      </c>
      <c r="F139" t="s">
        <v>215</v>
      </c>
    </row>
    <row r="140" spans="1:6" x14ac:dyDescent="0.3">
      <c r="A140">
        <v>137</v>
      </c>
      <c r="B140" t="s">
        <v>584</v>
      </c>
      <c r="C140">
        <v>0</v>
      </c>
      <c r="D140">
        <v>0</v>
      </c>
      <c r="E140" t="s">
        <v>212</v>
      </c>
      <c r="F140" t="s">
        <v>215</v>
      </c>
    </row>
    <row r="141" spans="1:6" x14ac:dyDescent="0.3">
      <c r="A141">
        <v>138</v>
      </c>
      <c r="B141" t="s">
        <v>584</v>
      </c>
      <c r="C141">
        <v>0</v>
      </c>
      <c r="D141">
        <v>0</v>
      </c>
      <c r="E141" t="s">
        <v>212</v>
      </c>
      <c r="F141" t="s">
        <v>215</v>
      </c>
    </row>
    <row r="142" spans="1:6" x14ac:dyDescent="0.3">
      <c r="A142">
        <v>139</v>
      </c>
      <c r="B142" t="s">
        <v>584</v>
      </c>
      <c r="C142">
        <v>0</v>
      </c>
      <c r="D142">
        <v>0</v>
      </c>
      <c r="E142" t="s">
        <v>212</v>
      </c>
      <c r="F142" t="s">
        <v>215</v>
      </c>
    </row>
    <row r="143" spans="1:6" x14ac:dyDescent="0.3">
      <c r="A143">
        <v>140</v>
      </c>
      <c r="B143" t="s">
        <v>584</v>
      </c>
      <c r="C143">
        <v>0</v>
      </c>
      <c r="D143">
        <v>0</v>
      </c>
      <c r="E143" t="s">
        <v>212</v>
      </c>
      <c r="F143" t="s">
        <v>215</v>
      </c>
    </row>
    <row r="144" spans="1:6" x14ac:dyDescent="0.3">
      <c r="A144">
        <v>141</v>
      </c>
      <c r="B144" t="s">
        <v>584</v>
      </c>
      <c r="C144">
        <v>0</v>
      </c>
      <c r="D144">
        <v>0</v>
      </c>
      <c r="E144" t="s">
        <v>212</v>
      </c>
      <c r="F144" t="s">
        <v>215</v>
      </c>
    </row>
    <row r="145" spans="1:6" x14ac:dyDescent="0.3">
      <c r="A145">
        <v>142</v>
      </c>
      <c r="B145" t="s">
        <v>584</v>
      </c>
      <c r="C145">
        <v>0</v>
      </c>
      <c r="D145">
        <v>0</v>
      </c>
      <c r="E145" t="s">
        <v>212</v>
      </c>
      <c r="F145" t="s">
        <v>215</v>
      </c>
    </row>
    <row r="146" spans="1:6" x14ac:dyDescent="0.3">
      <c r="A146">
        <v>143</v>
      </c>
      <c r="B146" t="s">
        <v>584</v>
      </c>
      <c r="C146">
        <v>0</v>
      </c>
      <c r="D146">
        <v>0</v>
      </c>
      <c r="E146" t="s">
        <v>212</v>
      </c>
      <c r="F146" t="s">
        <v>215</v>
      </c>
    </row>
    <row r="147" spans="1:6" x14ac:dyDescent="0.3">
      <c r="A147">
        <v>144</v>
      </c>
      <c r="B147" t="s">
        <v>584</v>
      </c>
      <c r="C147">
        <v>0</v>
      </c>
      <c r="D147">
        <v>0</v>
      </c>
      <c r="E147" t="s">
        <v>212</v>
      </c>
      <c r="F147" t="s">
        <v>215</v>
      </c>
    </row>
    <row r="148" spans="1:6" x14ac:dyDescent="0.3">
      <c r="A148">
        <v>145</v>
      </c>
      <c r="B148" t="s">
        <v>584</v>
      </c>
      <c r="C148">
        <v>0</v>
      </c>
      <c r="D148">
        <v>0</v>
      </c>
      <c r="E148" t="s">
        <v>212</v>
      </c>
      <c r="F148" t="s">
        <v>215</v>
      </c>
    </row>
    <row r="149" spans="1:6" x14ac:dyDescent="0.3">
      <c r="A149">
        <v>146</v>
      </c>
      <c r="B149" t="s">
        <v>584</v>
      </c>
      <c r="C149">
        <v>0</v>
      </c>
      <c r="D149">
        <v>0</v>
      </c>
      <c r="E149" t="s">
        <v>212</v>
      </c>
      <c r="F149" t="s">
        <v>215</v>
      </c>
    </row>
    <row r="150" spans="1:6" x14ac:dyDescent="0.3">
      <c r="A150">
        <v>147</v>
      </c>
      <c r="B150" t="s">
        <v>584</v>
      </c>
      <c r="C150">
        <v>0</v>
      </c>
      <c r="D150">
        <v>0</v>
      </c>
      <c r="E150" t="s">
        <v>212</v>
      </c>
      <c r="F150" t="s">
        <v>215</v>
      </c>
    </row>
    <row r="151" spans="1:6" x14ac:dyDescent="0.3">
      <c r="A151">
        <v>148</v>
      </c>
      <c r="B151" t="s">
        <v>584</v>
      </c>
      <c r="C151">
        <v>0</v>
      </c>
      <c r="D151">
        <v>0</v>
      </c>
      <c r="E151" t="s">
        <v>212</v>
      </c>
      <c r="F151" t="s">
        <v>215</v>
      </c>
    </row>
    <row r="152" spans="1:6" x14ac:dyDescent="0.3">
      <c r="A152">
        <v>149</v>
      </c>
      <c r="B152" t="s">
        <v>584</v>
      </c>
      <c r="C152">
        <v>0</v>
      </c>
      <c r="D152">
        <v>0</v>
      </c>
      <c r="E152" t="s">
        <v>212</v>
      </c>
      <c r="F152" t="s">
        <v>215</v>
      </c>
    </row>
    <row r="153" spans="1:6" x14ac:dyDescent="0.3">
      <c r="A153">
        <v>150</v>
      </c>
      <c r="B153" t="s">
        <v>584</v>
      </c>
      <c r="C153">
        <v>0</v>
      </c>
      <c r="D153">
        <v>0</v>
      </c>
      <c r="E153" t="s">
        <v>212</v>
      </c>
      <c r="F153" t="s">
        <v>215</v>
      </c>
    </row>
    <row r="154" spans="1:6" x14ac:dyDescent="0.3">
      <c r="A154">
        <v>151</v>
      </c>
      <c r="B154" t="s">
        <v>584</v>
      </c>
      <c r="C154">
        <v>0</v>
      </c>
      <c r="D154">
        <v>0</v>
      </c>
      <c r="E154" t="s">
        <v>212</v>
      </c>
      <c r="F154" t="s">
        <v>215</v>
      </c>
    </row>
    <row r="155" spans="1:6" x14ac:dyDescent="0.3">
      <c r="A155">
        <v>152</v>
      </c>
      <c r="B155" t="s">
        <v>584</v>
      </c>
      <c r="C155">
        <v>0</v>
      </c>
      <c r="D155">
        <v>0</v>
      </c>
      <c r="E155" t="s">
        <v>212</v>
      </c>
      <c r="F155" t="s">
        <v>215</v>
      </c>
    </row>
    <row r="156" spans="1:6" x14ac:dyDescent="0.3">
      <c r="A156">
        <v>153</v>
      </c>
      <c r="B156" t="s">
        <v>584</v>
      </c>
      <c r="C156">
        <v>0</v>
      </c>
      <c r="D156">
        <v>0</v>
      </c>
      <c r="E156" t="s">
        <v>212</v>
      </c>
      <c r="F15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6"/>
  <sheetViews>
    <sheetView topLeftCell="A3" workbookViewId="0">
      <selection activeCell="A3" sqref="A3"/>
    </sheetView>
  </sheetViews>
  <sheetFormatPr baseColWidth="10" defaultColWidth="9.109375" defaultRowHeight="14.4" x14ac:dyDescent="0.3"/>
  <cols>
    <col min="1" max="1" width="4"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row r="61" spans="1:6" x14ac:dyDescent="0.3">
      <c r="A61">
        <v>58</v>
      </c>
      <c r="B61" t="s">
        <v>220</v>
      </c>
      <c r="C61" s="4">
        <v>0</v>
      </c>
      <c r="D61">
        <v>0</v>
      </c>
      <c r="E61" t="s">
        <v>212</v>
      </c>
      <c r="F61" t="s">
        <v>215</v>
      </c>
    </row>
    <row r="62" spans="1:6" x14ac:dyDescent="0.3">
      <c r="A62">
        <v>59</v>
      </c>
      <c r="B62" t="s">
        <v>220</v>
      </c>
      <c r="C62" s="4">
        <v>0</v>
      </c>
      <c r="D62">
        <v>0</v>
      </c>
      <c r="E62" t="s">
        <v>212</v>
      </c>
      <c r="F62" t="s">
        <v>215</v>
      </c>
    </row>
    <row r="63" spans="1:6" x14ac:dyDescent="0.3">
      <c r="A63">
        <v>60</v>
      </c>
      <c r="B63" t="s">
        <v>220</v>
      </c>
      <c r="C63" s="4">
        <v>0</v>
      </c>
      <c r="D63">
        <v>0</v>
      </c>
      <c r="E63" t="s">
        <v>212</v>
      </c>
      <c r="F63" t="s">
        <v>215</v>
      </c>
    </row>
    <row r="64" spans="1:6" x14ac:dyDescent="0.3">
      <c r="A64">
        <v>61</v>
      </c>
      <c r="B64" t="s">
        <v>220</v>
      </c>
      <c r="C64" s="4">
        <v>0</v>
      </c>
      <c r="D64">
        <v>0</v>
      </c>
      <c r="E64" t="s">
        <v>212</v>
      </c>
      <c r="F64" t="s">
        <v>215</v>
      </c>
    </row>
    <row r="65" spans="1:6" x14ac:dyDescent="0.3">
      <c r="A65">
        <v>62</v>
      </c>
      <c r="B65" t="s">
        <v>220</v>
      </c>
      <c r="C65" s="4">
        <v>0</v>
      </c>
      <c r="D65">
        <v>0</v>
      </c>
      <c r="E65" t="s">
        <v>212</v>
      </c>
      <c r="F65" t="s">
        <v>215</v>
      </c>
    </row>
    <row r="66" spans="1:6" x14ac:dyDescent="0.3">
      <c r="A66">
        <v>63</v>
      </c>
      <c r="B66" t="s">
        <v>220</v>
      </c>
      <c r="C66" s="4">
        <v>0</v>
      </c>
      <c r="D66">
        <v>0</v>
      </c>
      <c r="E66" t="s">
        <v>212</v>
      </c>
      <c r="F66" t="s">
        <v>215</v>
      </c>
    </row>
    <row r="67" spans="1:6" x14ac:dyDescent="0.3">
      <c r="A67">
        <v>64</v>
      </c>
      <c r="B67" t="s">
        <v>220</v>
      </c>
      <c r="C67" s="4">
        <v>0</v>
      </c>
      <c r="D67">
        <v>0</v>
      </c>
      <c r="E67" t="s">
        <v>212</v>
      </c>
      <c r="F67" t="s">
        <v>215</v>
      </c>
    </row>
    <row r="68" spans="1:6" x14ac:dyDescent="0.3">
      <c r="A68">
        <v>65</v>
      </c>
      <c r="B68" t="s">
        <v>220</v>
      </c>
      <c r="C68" s="4">
        <v>0</v>
      </c>
      <c r="D68">
        <v>0</v>
      </c>
      <c r="E68" t="s">
        <v>212</v>
      </c>
      <c r="F68" t="s">
        <v>215</v>
      </c>
    </row>
    <row r="69" spans="1:6" x14ac:dyDescent="0.3">
      <c r="A69">
        <v>66</v>
      </c>
      <c r="B69" t="s">
        <v>220</v>
      </c>
      <c r="C69" s="4">
        <v>0</v>
      </c>
      <c r="D69">
        <v>0</v>
      </c>
      <c r="E69" t="s">
        <v>212</v>
      </c>
      <c r="F69" t="s">
        <v>215</v>
      </c>
    </row>
    <row r="70" spans="1:6" x14ac:dyDescent="0.3">
      <c r="A70">
        <v>67</v>
      </c>
      <c r="B70" t="s">
        <v>220</v>
      </c>
      <c r="C70" s="4">
        <v>0</v>
      </c>
      <c r="D70">
        <v>0</v>
      </c>
      <c r="E70" t="s">
        <v>212</v>
      </c>
      <c r="F70" t="s">
        <v>215</v>
      </c>
    </row>
    <row r="71" spans="1:6" x14ac:dyDescent="0.3">
      <c r="A71">
        <v>68</v>
      </c>
      <c r="B71" t="s">
        <v>220</v>
      </c>
      <c r="C71" s="4">
        <v>0</v>
      </c>
      <c r="D71">
        <v>0</v>
      </c>
      <c r="E71" t="s">
        <v>212</v>
      </c>
      <c r="F71" t="s">
        <v>215</v>
      </c>
    </row>
    <row r="72" spans="1:6" x14ac:dyDescent="0.3">
      <c r="A72">
        <v>69</v>
      </c>
      <c r="B72" t="s">
        <v>220</v>
      </c>
      <c r="C72" s="4">
        <v>0</v>
      </c>
      <c r="D72">
        <v>0</v>
      </c>
      <c r="E72" t="s">
        <v>212</v>
      </c>
      <c r="F72" t="s">
        <v>215</v>
      </c>
    </row>
    <row r="73" spans="1:6" x14ac:dyDescent="0.3">
      <c r="A73">
        <v>70</v>
      </c>
      <c r="B73" t="s">
        <v>220</v>
      </c>
      <c r="C73" s="4">
        <v>0</v>
      </c>
      <c r="D73">
        <v>0</v>
      </c>
      <c r="E73" t="s">
        <v>212</v>
      </c>
      <c r="F73" t="s">
        <v>215</v>
      </c>
    </row>
    <row r="74" spans="1:6" x14ac:dyDescent="0.3">
      <c r="A74">
        <v>71</v>
      </c>
      <c r="B74" t="s">
        <v>220</v>
      </c>
      <c r="C74" s="4">
        <v>0</v>
      </c>
      <c r="D74">
        <v>0</v>
      </c>
      <c r="E74" t="s">
        <v>212</v>
      </c>
      <c r="F74" t="s">
        <v>215</v>
      </c>
    </row>
    <row r="75" spans="1:6" x14ac:dyDescent="0.3">
      <c r="A75">
        <v>72</v>
      </c>
      <c r="B75" t="s">
        <v>220</v>
      </c>
      <c r="C75" s="4">
        <v>0</v>
      </c>
      <c r="D75">
        <v>0</v>
      </c>
      <c r="E75" t="s">
        <v>212</v>
      </c>
      <c r="F75" t="s">
        <v>215</v>
      </c>
    </row>
    <row r="76" spans="1:6" x14ac:dyDescent="0.3">
      <c r="A76">
        <v>73</v>
      </c>
      <c r="B76" t="s">
        <v>220</v>
      </c>
      <c r="C76" s="4">
        <v>0</v>
      </c>
      <c r="D76">
        <v>0</v>
      </c>
      <c r="E76" t="s">
        <v>212</v>
      </c>
      <c r="F76" t="s">
        <v>215</v>
      </c>
    </row>
    <row r="77" spans="1:6" x14ac:dyDescent="0.3">
      <c r="A77">
        <v>74</v>
      </c>
      <c r="B77" t="s">
        <v>220</v>
      </c>
      <c r="C77" s="4">
        <v>0</v>
      </c>
      <c r="D77">
        <v>0</v>
      </c>
      <c r="E77" t="s">
        <v>212</v>
      </c>
      <c r="F77" t="s">
        <v>215</v>
      </c>
    </row>
    <row r="78" spans="1:6" x14ac:dyDescent="0.3">
      <c r="A78">
        <v>75</v>
      </c>
      <c r="B78" t="s">
        <v>220</v>
      </c>
      <c r="C78" s="4">
        <v>0</v>
      </c>
      <c r="D78">
        <v>0</v>
      </c>
      <c r="E78" t="s">
        <v>212</v>
      </c>
      <c r="F78" t="s">
        <v>215</v>
      </c>
    </row>
    <row r="79" spans="1:6" x14ac:dyDescent="0.3">
      <c r="A79">
        <v>76</v>
      </c>
      <c r="B79" t="s">
        <v>220</v>
      </c>
      <c r="C79" s="4">
        <v>0</v>
      </c>
      <c r="D79">
        <v>0</v>
      </c>
      <c r="E79" t="s">
        <v>212</v>
      </c>
      <c r="F79" t="s">
        <v>215</v>
      </c>
    </row>
    <row r="80" spans="1:6" x14ac:dyDescent="0.3">
      <c r="A80">
        <v>77</v>
      </c>
      <c r="B80" t="s">
        <v>220</v>
      </c>
      <c r="C80" s="4">
        <v>0</v>
      </c>
      <c r="D80">
        <v>0</v>
      </c>
      <c r="E80" t="s">
        <v>212</v>
      </c>
      <c r="F80" t="s">
        <v>215</v>
      </c>
    </row>
    <row r="81" spans="1:6" x14ac:dyDescent="0.3">
      <c r="A81">
        <v>78</v>
      </c>
      <c r="B81" t="s">
        <v>220</v>
      </c>
      <c r="C81" s="4">
        <v>0</v>
      </c>
      <c r="D81">
        <v>0</v>
      </c>
      <c r="E81" t="s">
        <v>212</v>
      </c>
      <c r="F81" t="s">
        <v>215</v>
      </c>
    </row>
    <row r="82" spans="1:6" x14ac:dyDescent="0.3">
      <c r="A82">
        <v>79</v>
      </c>
      <c r="B82" t="s">
        <v>220</v>
      </c>
      <c r="C82" s="4">
        <v>0</v>
      </c>
      <c r="D82">
        <v>0</v>
      </c>
      <c r="E82" t="s">
        <v>212</v>
      </c>
      <c r="F82" t="s">
        <v>215</v>
      </c>
    </row>
    <row r="83" spans="1:6" x14ac:dyDescent="0.3">
      <c r="A83">
        <v>80</v>
      </c>
      <c r="B83" t="s">
        <v>220</v>
      </c>
      <c r="C83" s="4">
        <v>0</v>
      </c>
      <c r="D83">
        <v>0</v>
      </c>
      <c r="E83" t="s">
        <v>212</v>
      </c>
      <c r="F83" t="s">
        <v>215</v>
      </c>
    </row>
    <row r="84" spans="1:6" x14ac:dyDescent="0.3">
      <c r="A84">
        <v>81</v>
      </c>
      <c r="B84" t="s">
        <v>220</v>
      </c>
      <c r="C84" s="4">
        <v>0</v>
      </c>
      <c r="D84">
        <v>0</v>
      </c>
      <c r="E84" t="s">
        <v>212</v>
      </c>
      <c r="F84" t="s">
        <v>215</v>
      </c>
    </row>
    <row r="85" spans="1:6" x14ac:dyDescent="0.3">
      <c r="A85">
        <v>82</v>
      </c>
      <c r="B85" t="s">
        <v>220</v>
      </c>
      <c r="C85" s="4">
        <v>0</v>
      </c>
      <c r="D85">
        <v>0</v>
      </c>
      <c r="E85" t="s">
        <v>212</v>
      </c>
      <c r="F85" t="s">
        <v>215</v>
      </c>
    </row>
    <row r="86" spans="1:6" x14ac:dyDescent="0.3">
      <c r="A86">
        <v>83</v>
      </c>
      <c r="B86" t="s">
        <v>220</v>
      </c>
      <c r="C86" s="4">
        <v>0</v>
      </c>
      <c r="D86">
        <v>0</v>
      </c>
      <c r="E86" t="s">
        <v>212</v>
      </c>
      <c r="F86" t="s">
        <v>215</v>
      </c>
    </row>
    <row r="87" spans="1:6" x14ac:dyDescent="0.3">
      <c r="A87">
        <v>84</v>
      </c>
      <c r="B87" t="s">
        <v>220</v>
      </c>
      <c r="C87" s="4">
        <v>0</v>
      </c>
      <c r="D87">
        <v>0</v>
      </c>
      <c r="E87" t="s">
        <v>212</v>
      </c>
      <c r="F87" t="s">
        <v>215</v>
      </c>
    </row>
    <row r="88" spans="1:6" x14ac:dyDescent="0.3">
      <c r="A88">
        <v>85</v>
      </c>
      <c r="B88" t="s">
        <v>220</v>
      </c>
      <c r="C88" s="4">
        <v>0</v>
      </c>
      <c r="D88">
        <v>0</v>
      </c>
      <c r="E88" t="s">
        <v>212</v>
      </c>
      <c r="F88" t="s">
        <v>215</v>
      </c>
    </row>
    <row r="89" spans="1:6" x14ac:dyDescent="0.3">
      <c r="A89">
        <v>86</v>
      </c>
      <c r="B89" t="s">
        <v>220</v>
      </c>
      <c r="C89" s="4">
        <v>0</v>
      </c>
      <c r="D89">
        <v>0</v>
      </c>
      <c r="E89" t="s">
        <v>212</v>
      </c>
      <c r="F89" t="s">
        <v>215</v>
      </c>
    </row>
    <row r="90" spans="1:6" x14ac:dyDescent="0.3">
      <c r="A90">
        <v>87</v>
      </c>
      <c r="B90" t="s">
        <v>220</v>
      </c>
      <c r="C90" s="4">
        <v>0</v>
      </c>
      <c r="D90">
        <v>0</v>
      </c>
      <c r="E90" t="s">
        <v>212</v>
      </c>
      <c r="F90" t="s">
        <v>215</v>
      </c>
    </row>
    <row r="91" spans="1:6" x14ac:dyDescent="0.3">
      <c r="A91">
        <v>88</v>
      </c>
      <c r="B91" t="s">
        <v>220</v>
      </c>
      <c r="C91" s="4">
        <v>0</v>
      </c>
      <c r="D91">
        <v>0</v>
      </c>
      <c r="E91" t="s">
        <v>212</v>
      </c>
      <c r="F91" t="s">
        <v>215</v>
      </c>
    </row>
    <row r="92" spans="1:6" x14ac:dyDescent="0.3">
      <c r="A92">
        <v>89</v>
      </c>
      <c r="B92" t="s">
        <v>220</v>
      </c>
      <c r="C92" s="4">
        <v>0</v>
      </c>
      <c r="D92">
        <v>0</v>
      </c>
      <c r="E92" t="s">
        <v>212</v>
      </c>
      <c r="F92" t="s">
        <v>215</v>
      </c>
    </row>
    <row r="93" spans="1:6" x14ac:dyDescent="0.3">
      <c r="A93">
        <v>90</v>
      </c>
      <c r="B93" t="s">
        <v>220</v>
      </c>
      <c r="C93" s="4">
        <v>0</v>
      </c>
      <c r="D93">
        <v>0</v>
      </c>
      <c r="E93" t="s">
        <v>212</v>
      </c>
      <c r="F93" t="s">
        <v>215</v>
      </c>
    </row>
    <row r="94" spans="1:6" x14ac:dyDescent="0.3">
      <c r="A94">
        <v>91</v>
      </c>
      <c r="B94" t="s">
        <v>220</v>
      </c>
      <c r="C94" s="4">
        <v>0</v>
      </c>
      <c r="D94">
        <v>0</v>
      </c>
      <c r="E94" t="s">
        <v>212</v>
      </c>
      <c r="F94" t="s">
        <v>215</v>
      </c>
    </row>
    <row r="95" spans="1:6" x14ac:dyDescent="0.3">
      <c r="A95">
        <v>92</v>
      </c>
      <c r="B95" t="s">
        <v>220</v>
      </c>
      <c r="C95" s="4">
        <v>0</v>
      </c>
      <c r="D95">
        <v>0</v>
      </c>
      <c r="E95" t="s">
        <v>212</v>
      </c>
      <c r="F95" t="s">
        <v>215</v>
      </c>
    </row>
    <row r="96" spans="1:6" x14ac:dyDescent="0.3">
      <c r="A96">
        <v>93</v>
      </c>
      <c r="B96" t="s">
        <v>220</v>
      </c>
      <c r="C96" s="4">
        <v>0</v>
      </c>
      <c r="D96">
        <v>0</v>
      </c>
      <c r="E96" t="s">
        <v>212</v>
      </c>
      <c r="F96" t="s">
        <v>215</v>
      </c>
    </row>
    <row r="97" spans="1:6" x14ac:dyDescent="0.3">
      <c r="A97">
        <v>94</v>
      </c>
      <c r="B97" t="s">
        <v>220</v>
      </c>
      <c r="C97" s="4">
        <v>0</v>
      </c>
      <c r="D97">
        <v>0</v>
      </c>
      <c r="E97" t="s">
        <v>212</v>
      </c>
      <c r="F97" t="s">
        <v>215</v>
      </c>
    </row>
    <row r="98" spans="1:6" x14ac:dyDescent="0.3">
      <c r="A98">
        <v>95</v>
      </c>
      <c r="B98" t="s">
        <v>220</v>
      </c>
      <c r="C98" s="4">
        <v>0</v>
      </c>
      <c r="D98">
        <v>0</v>
      </c>
      <c r="E98" t="s">
        <v>212</v>
      </c>
      <c r="F98" t="s">
        <v>215</v>
      </c>
    </row>
    <row r="99" spans="1:6" x14ac:dyDescent="0.3">
      <c r="A99">
        <v>96</v>
      </c>
      <c r="B99" t="s">
        <v>220</v>
      </c>
      <c r="C99" s="4">
        <v>0</v>
      </c>
      <c r="D99">
        <v>0</v>
      </c>
      <c r="E99" t="s">
        <v>212</v>
      </c>
      <c r="F99" t="s">
        <v>215</v>
      </c>
    </row>
    <row r="100" spans="1:6" x14ac:dyDescent="0.3">
      <c r="A100">
        <v>97</v>
      </c>
      <c r="B100" t="s">
        <v>220</v>
      </c>
      <c r="C100" s="4">
        <v>0</v>
      </c>
      <c r="D100">
        <v>0</v>
      </c>
      <c r="E100" t="s">
        <v>212</v>
      </c>
      <c r="F100" t="s">
        <v>215</v>
      </c>
    </row>
    <row r="101" spans="1:6" x14ac:dyDescent="0.3">
      <c r="A101">
        <v>98</v>
      </c>
      <c r="B101" t="s">
        <v>220</v>
      </c>
      <c r="C101" s="4">
        <v>0</v>
      </c>
      <c r="D101">
        <v>0</v>
      </c>
      <c r="E101" t="s">
        <v>212</v>
      </c>
      <c r="F101" t="s">
        <v>215</v>
      </c>
    </row>
    <row r="102" spans="1:6" x14ac:dyDescent="0.3">
      <c r="A102">
        <v>99</v>
      </c>
      <c r="B102" t="s">
        <v>220</v>
      </c>
      <c r="C102" s="4">
        <v>0</v>
      </c>
      <c r="D102">
        <v>0</v>
      </c>
      <c r="E102" t="s">
        <v>212</v>
      </c>
      <c r="F102" t="s">
        <v>215</v>
      </c>
    </row>
    <row r="103" spans="1:6" x14ac:dyDescent="0.3">
      <c r="A103">
        <v>100</v>
      </c>
      <c r="B103" t="s">
        <v>220</v>
      </c>
      <c r="C103" s="4">
        <v>0</v>
      </c>
      <c r="D103">
        <v>0</v>
      </c>
      <c r="E103" t="s">
        <v>212</v>
      </c>
      <c r="F103" t="s">
        <v>215</v>
      </c>
    </row>
    <row r="104" spans="1:6" x14ac:dyDescent="0.3">
      <c r="A104">
        <v>101</v>
      </c>
      <c r="B104" t="s">
        <v>220</v>
      </c>
      <c r="C104" s="4">
        <v>0</v>
      </c>
      <c r="D104">
        <v>0</v>
      </c>
      <c r="E104" t="s">
        <v>212</v>
      </c>
      <c r="F104" t="s">
        <v>215</v>
      </c>
    </row>
    <row r="105" spans="1:6" x14ac:dyDescent="0.3">
      <c r="A105">
        <v>102</v>
      </c>
      <c r="B105" t="s">
        <v>220</v>
      </c>
      <c r="C105" s="4">
        <v>0</v>
      </c>
      <c r="D105">
        <v>0</v>
      </c>
      <c r="E105" t="s">
        <v>212</v>
      </c>
      <c r="F105" t="s">
        <v>215</v>
      </c>
    </row>
    <row r="106" spans="1:6" x14ac:dyDescent="0.3">
      <c r="A106">
        <v>103</v>
      </c>
      <c r="B106" t="s">
        <v>220</v>
      </c>
      <c r="C106" s="4">
        <v>0</v>
      </c>
      <c r="D106">
        <v>0</v>
      </c>
      <c r="E106" t="s">
        <v>212</v>
      </c>
      <c r="F106" t="s">
        <v>215</v>
      </c>
    </row>
    <row r="107" spans="1:6" x14ac:dyDescent="0.3">
      <c r="A107">
        <v>104</v>
      </c>
      <c r="B107" t="s">
        <v>220</v>
      </c>
      <c r="C107" s="4">
        <v>0</v>
      </c>
      <c r="D107">
        <v>0</v>
      </c>
      <c r="E107" t="s">
        <v>212</v>
      </c>
      <c r="F107" t="s">
        <v>215</v>
      </c>
    </row>
    <row r="108" spans="1:6" x14ac:dyDescent="0.3">
      <c r="A108">
        <v>105</v>
      </c>
      <c r="B108" t="s">
        <v>220</v>
      </c>
      <c r="C108" s="4">
        <v>0</v>
      </c>
      <c r="D108">
        <v>0</v>
      </c>
      <c r="E108" t="s">
        <v>212</v>
      </c>
      <c r="F108" t="s">
        <v>215</v>
      </c>
    </row>
    <row r="109" spans="1:6" x14ac:dyDescent="0.3">
      <c r="A109">
        <v>106</v>
      </c>
      <c r="B109" t="s">
        <v>220</v>
      </c>
      <c r="C109" s="4">
        <v>0</v>
      </c>
      <c r="D109">
        <v>0</v>
      </c>
      <c r="E109" t="s">
        <v>212</v>
      </c>
      <c r="F109" t="s">
        <v>215</v>
      </c>
    </row>
    <row r="110" spans="1:6" x14ac:dyDescent="0.3">
      <c r="A110">
        <v>107</v>
      </c>
      <c r="B110" t="s">
        <v>220</v>
      </c>
      <c r="C110" s="4">
        <v>0</v>
      </c>
      <c r="D110">
        <v>0</v>
      </c>
      <c r="E110" t="s">
        <v>212</v>
      </c>
      <c r="F110" t="s">
        <v>215</v>
      </c>
    </row>
    <row r="111" spans="1:6" x14ac:dyDescent="0.3">
      <c r="A111">
        <v>108</v>
      </c>
      <c r="B111" t="s">
        <v>220</v>
      </c>
      <c r="C111" s="4">
        <v>0</v>
      </c>
      <c r="D111">
        <v>0</v>
      </c>
      <c r="E111" t="s">
        <v>212</v>
      </c>
      <c r="F111" t="s">
        <v>215</v>
      </c>
    </row>
    <row r="112" spans="1:6" x14ac:dyDescent="0.3">
      <c r="A112">
        <v>109</v>
      </c>
      <c r="B112" t="s">
        <v>220</v>
      </c>
      <c r="C112" s="4">
        <v>0</v>
      </c>
      <c r="D112">
        <v>0</v>
      </c>
      <c r="E112" t="s">
        <v>212</v>
      </c>
      <c r="F112" t="s">
        <v>215</v>
      </c>
    </row>
    <row r="113" spans="1:6" x14ac:dyDescent="0.3">
      <c r="A113">
        <v>110</v>
      </c>
      <c r="B113" t="s">
        <v>220</v>
      </c>
      <c r="C113" s="4">
        <v>0</v>
      </c>
      <c r="D113">
        <v>0</v>
      </c>
      <c r="E113" t="s">
        <v>212</v>
      </c>
      <c r="F113" t="s">
        <v>215</v>
      </c>
    </row>
    <row r="114" spans="1:6" x14ac:dyDescent="0.3">
      <c r="A114">
        <v>111</v>
      </c>
      <c r="B114" t="s">
        <v>220</v>
      </c>
      <c r="C114" s="4">
        <v>0</v>
      </c>
      <c r="D114">
        <v>0</v>
      </c>
      <c r="E114" t="s">
        <v>212</v>
      </c>
      <c r="F114" t="s">
        <v>215</v>
      </c>
    </row>
    <row r="115" spans="1:6" x14ac:dyDescent="0.3">
      <c r="A115">
        <v>112</v>
      </c>
      <c r="B115" t="s">
        <v>220</v>
      </c>
      <c r="C115" s="4">
        <v>0</v>
      </c>
      <c r="D115">
        <v>0</v>
      </c>
      <c r="E115" t="s">
        <v>212</v>
      </c>
      <c r="F115" t="s">
        <v>215</v>
      </c>
    </row>
    <row r="116" spans="1:6" x14ac:dyDescent="0.3">
      <c r="A116">
        <v>113</v>
      </c>
      <c r="B116" t="s">
        <v>220</v>
      </c>
      <c r="C116" s="4">
        <v>0</v>
      </c>
      <c r="D116">
        <v>0</v>
      </c>
      <c r="E116" t="s">
        <v>212</v>
      </c>
      <c r="F116" t="s">
        <v>215</v>
      </c>
    </row>
    <row r="117" spans="1:6" x14ac:dyDescent="0.3">
      <c r="A117">
        <v>114</v>
      </c>
      <c r="B117" t="s">
        <v>220</v>
      </c>
      <c r="C117" s="4">
        <v>0</v>
      </c>
      <c r="D117">
        <v>0</v>
      </c>
      <c r="E117" t="s">
        <v>212</v>
      </c>
      <c r="F117" t="s">
        <v>215</v>
      </c>
    </row>
    <row r="118" spans="1:6" x14ac:dyDescent="0.3">
      <c r="A118">
        <v>115</v>
      </c>
      <c r="B118" t="s">
        <v>584</v>
      </c>
      <c r="C118" s="4">
        <v>0</v>
      </c>
      <c r="D118">
        <v>0</v>
      </c>
      <c r="E118" t="s">
        <v>212</v>
      </c>
      <c r="F118" t="s">
        <v>215</v>
      </c>
    </row>
    <row r="119" spans="1:6" x14ac:dyDescent="0.3">
      <c r="A119">
        <v>116</v>
      </c>
      <c r="B119" t="s">
        <v>584</v>
      </c>
      <c r="C119" s="4">
        <v>0</v>
      </c>
      <c r="D119">
        <v>0</v>
      </c>
      <c r="E119" t="s">
        <v>212</v>
      </c>
      <c r="F119" t="s">
        <v>215</v>
      </c>
    </row>
    <row r="120" spans="1:6" x14ac:dyDescent="0.3">
      <c r="A120">
        <v>117</v>
      </c>
      <c r="B120" t="s">
        <v>584</v>
      </c>
      <c r="C120" s="4">
        <v>0</v>
      </c>
      <c r="D120">
        <v>0</v>
      </c>
      <c r="E120" t="s">
        <v>212</v>
      </c>
      <c r="F120" t="s">
        <v>215</v>
      </c>
    </row>
    <row r="121" spans="1:6" x14ac:dyDescent="0.3">
      <c r="A121">
        <v>118</v>
      </c>
      <c r="B121" t="s">
        <v>584</v>
      </c>
      <c r="C121" s="4">
        <v>0</v>
      </c>
      <c r="D121">
        <v>0</v>
      </c>
      <c r="E121" t="s">
        <v>212</v>
      </c>
      <c r="F121" t="s">
        <v>215</v>
      </c>
    </row>
    <row r="122" spans="1:6" x14ac:dyDescent="0.3">
      <c r="A122">
        <v>119</v>
      </c>
      <c r="B122" t="s">
        <v>584</v>
      </c>
      <c r="C122" s="4">
        <v>0</v>
      </c>
      <c r="D122">
        <v>0</v>
      </c>
      <c r="E122" t="s">
        <v>212</v>
      </c>
      <c r="F122" t="s">
        <v>215</v>
      </c>
    </row>
    <row r="123" spans="1:6" x14ac:dyDescent="0.3">
      <c r="A123">
        <v>120</v>
      </c>
      <c r="B123" t="s">
        <v>584</v>
      </c>
      <c r="C123" s="4">
        <v>0</v>
      </c>
      <c r="D123">
        <v>0</v>
      </c>
      <c r="E123" t="s">
        <v>212</v>
      </c>
      <c r="F123" t="s">
        <v>215</v>
      </c>
    </row>
    <row r="124" spans="1:6" x14ac:dyDescent="0.3">
      <c r="A124">
        <v>121</v>
      </c>
      <c r="B124" t="s">
        <v>584</v>
      </c>
      <c r="C124" s="4">
        <v>0</v>
      </c>
      <c r="D124">
        <v>0</v>
      </c>
      <c r="E124" t="s">
        <v>212</v>
      </c>
      <c r="F124" t="s">
        <v>215</v>
      </c>
    </row>
    <row r="125" spans="1:6" x14ac:dyDescent="0.3">
      <c r="A125">
        <v>122</v>
      </c>
      <c r="B125" t="s">
        <v>584</v>
      </c>
      <c r="C125" s="4">
        <v>0</v>
      </c>
      <c r="D125">
        <v>0</v>
      </c>
      <c r="E125" t="s">
        <v>212</v>
      </c>
      <c r="F125" t="s">
        <v>215</v>
      </c>
    </row>
    <row r="126" spans="1:6" x14ac:dyDescent="0.3">
      <c r="A126">
        <v>123</v>
      </c>
      <c r="B126" t="s">
        <v>584</v>
      </c>
      <c r="C126" s="4">
        <v>0</v>
      </c>
      <c r="D126">
        <v>0</v>
      </c>
      <c r="E126" t="s">
        <v>212</v>
      </c>
      <c r="F126" t="s">
        <v>215</v>
      </c>
    </row>
    <row r="127" spans="1:6" x14ac:dyDescent="0.3">
      <c r="A127">
        <v>124</v>
      </c>
      <c r="B127" t="s">
        <v>584</v>
      </c>
      <c r="C127" s="4">
        <v>0</v>
      </c>
      <c r="D127">
        <v>0</v>
      </c>
      <c r="E127" t="s">
        <v>212</v>
      </c>
      <c r="F127" t="s">
        <v>215</v>
      </c>
    </row>
    <row r="128" spans="1:6" x14ac:dyDescent="0.3">
      <c r="A128">
        <v>125</v>
      </c>
      <c r="B128" t="s">
        <v>584</v>
      </c>
      <c r="C128" s="4">
        <v>0</v>
      </c>
      <c r="D128">
        <v>0</v>
      </c>
      <c r="E128" t="s">
        <v>212</v>
      </c>
      <c r="F128" t="s">
        <v>215</v>
      </c>
    </row>
    <row r="129" spans="1:6" x14ac:dyDescent="0.3">
      <c r="A129">
        <v>126</v>
      </c>
      <c r="B129" t="s">
        <v>584</v>
      </c>
      <c r="C129" s="4">
        <v>0</v>
      </c>
      <c r="D129">
        <v>0</v>
      </c>
      <c r="E129" t="s">
        <v>212</v>
      </c>
      <c r="F129" t="s">
        <v>215</v>
      </c>
    </row>
    <row r="130" spans="1:6" x14ac:dyDescent="0.3">
      <c r="A130">
        <v>127</v>
      </c>
      <c r="B130" t="s">
        <v>584</v>
      </c>
      <c r="C130" s="4">
        <v>0</v>
      </c>
      <c r="D130">
        <v>0</v>
      </c>
      <c r="E130" t="s">
        <v>212</v>
      </c>
      <c r="F130" t="s">
        <v>215</v>
      </c>
    </row>
    <row r="131" spans="1:6" x14ac:dyDescent="0.3">
      <c r="A131">
        <v>128</v>
      </c>
      <c r="B131" t="s">
        <v>584</v>
      </c>
      <c r="C131" s="4">
        <v>0</v>
      </c>
      <c r="D131">
        <v>0</v>
      </c>
      <c r="E131" t="s">
        <v>212</v>
      </c>
      <c r="F131" t="s">
        <v>215</v>
      </c>
    </row>
    <row r="132" spans="1:6" x14ac:dyDescent="0.3">
      <c r="A132">
        <v>129</v>
      </c>
      <c r="B132" t="s">
        <v>584</v>
      </c>
      <c r="C132" s="4">
        <v>0</v>
      </c>
      <c r="D132">
        <v>0</v>
      </c>
      <c r="E132" t="s">
        <v>212</v>
      </c>
      <c r="F132" t="s">
        <v>215</v>
      </c>
    </row>
    <row r="133" spans="1:6" x14ac:dyDescent="0.3">
      <c r="A133">
        <v>130</v>
      </c>
      <c r="B133" t="s">
        <v>584</v>
      </c>
      <c r="C133" s="4">
        <v>0</v>
      </c>
      <c r="D133">
        <v>0</v>
      </c>
      <c r="E133" t="s">
        <v>212</v>
      </c>
      <c r="F133" t="s">
        <v>215</v>
      </c>
    </row>
    <row r="134" spans="1:6" x14ac:dyDescent="0.3">
      <c r="A134">
        <v>131</v>
      </c>
      <c r="B134" t="s">
        <v>584</v>
      </c>
      <c r="C134" s="4">
        <v>0</v>
      </c>
      <c r="D134">
        <v>0</v>
      </c>
      <c r="E134" t="s">
        <v>212</v>
      </c>
      <c r="F134" t="s">
        <v>215</v>
      </c>
    </row>
    <row r="135" spans="1:6" x14ac:dyDescent="0.3">
      <c r="A135">
        <v>132</v>
      </c>
      <c r="B135" t="s">
        <v>584</v>
      </c>
      <c r="C135" s="4">
        <v>0</v>
      </c>
      <c r="D135">
        <v>0</v>
      </c>
      <c r="E135" t="s">
        <v>212</v>
      </c>
      <c r="F135" t="s">
        <v>215</v>
      </c>
    </row>
    <row r="136" spans="1:6" x14ac:dyDescent="0.3">
      <c r="A136">
        <v>133</v>
      </c>
      <c r="B136" t="s">
        <v>584</v>
      </c>
      <c r="C136" s="4">
        <v>0</v>
      </c>
      <c r="D136">
        <v>0</v>
      </c>
      <c r="E136" t="s">
        <v>212</v>
      </c>
      <c r="F136" t="s">
        <v>215</v>
      </c>
    </row>
    <row r="137" spans="1:6" x14ac:dyDescent="0.3">
      <c r="A137">
        <v>134</v>
      </c>
      <c r="B137" t="s">
        <v>584</v>
      </c>
      <c r="C137" s="4">
        <v>0</v>
      </c>
      <c r="D137">
        <v>0</v>
      </c>
      <c r="E137" t="s">
        <v>212</v>
      </c>
      <c r="F137" t="s">
        <v>215</v>
      </c>
    </row>
    <row r="138" spans="1:6" x14ac:dyDescent="0.3">
      <c r="A138">
        <v>135</v>
      </c>
      <c r="B138" t="s">
        <v>584</v>
      </c>
      <c r="C138" s="4">
        <v>0</v>
      </c>
      <c r="D138">
        <v>0</v>
      </c>
      <c r="E138" t="s">
        <v>212</v>
      </c>
      <c r="F138" t="s">
        <v>215</v>
      </c>
    </row>
    <row r="139" spans="1:6" x14ac:dyDescent="0.3">
      <c r="A139">
        <v>136</v>
      </c>
      <c r="B139" t="s">
        <v>584</v>
      </c>
      <c r="C139" s="4">
        <v>0</v>
      </c>
      <c r="D139">
        <v>0</v>
      </c>
      <c r="E139" t="s">
        <v>212</v>
      </c>
      <c r="F139" t="s">
        <v>215</v>
      </c>
    </row>
    <row r="140" spans="1:6" x14ac:dyDescent="0.3">
      <c r="A140">
        <v>137</v>
      </c>
      <c r="B140" t="s">
        <v>584</v>
      </c>
      <c r="C140" s="4">
        <v>0</v>
      </c>
      <c r="D140">
        <v>0</v>
      </c>
      <c r="E140" t="s">
        <v>212</v>
      </c>
      <c r="F140" t="s">
        <v>215</v>
      </c>
    </row>
    <row r="141" spans="1:6" x14ac:dyDescent="0.3">
      <c r="A141">
        <v>138</v>
      </c>
      <c r="B141" t="s">
        <v>584</v>
      </c>
      <c r="C141" s="4">
        <v>0</v>
      </c>
      <c r="D141">
        <v>0</v>
      </c>
      <c r="E141" t="s">
        <v>212</v>
      </c>
      <c r="F141" t="s">
        <v>215</v>
      </c>
    </row>
    <row r="142" spans="1:6" x14ac:dyDescent="0.3">
      <c r="A142">
        <v>139</v>
      </c>
      <c r="B142" t="s">
        <v>584</v>
      </c>
      <c r="C142" s="4">
        <v>0</v>
      </c>
      <c r="D142">
        <v>0</v>
      </c>
      <c r="E142" t="s">
        <v>212</v>
      </c>
      <c r="F142" t="s">
        <v>215</v>
      </c>
    </row>
    <row r="143" spans="1:6" x14ac:dyDescent="0.3">
      <c r="A143">
        <v>140</v>
      </c>
      <c r="B143" t="s">
        <v>584</v>
      </c>
      <c r="C143" s="4">
        <v>0</v>
      </c>
      <c r="D143">
        <v>0</v>
      </c>
      <c r="E143" t="s">
        <v>212</v>
      </c>
      <c r="F143" t="s">
        <v>215</v>
      </c>
    </row>
    <row r="144" spans="1:6" x14ac:dyDescent="0.3">
      <c r="A144">
        <v>141</v>
      </c>
      <c r="B144" t="s">
        <v>584</v>
      </c>
      <c r="C144" s="4">
        <v>0</v>
      </c>
      <c r="D144">
        <v>0</v>
      </c>
      <c r="E144" t="s">
        <v>212</v>
      </c>
      <c r="F144" t="s">
        <v>215</v>
      </c>
    </row>
    <row r="145" spans="1:6" x14ac:dyDescent="0.3">
      <c r="A145">
        <v>142</v>
      </c>
      <c r="B145" t="s">
        <v>584</v>
      </c>
      <c r="C145" s="4">
        <v>0</v>
      </c>
      <c r="D145">
        <v>0</v>
      </c>
      <c r="E145" t="s">
        <v>212</v>
      </c>
      <c r="F145" t="s">
        <v>215</v>
      </c>
    </row>
    <row r="146" spans="1:6" x14ac:dyDescent="0.3">
      <c r="A146">
        <v>143</v>
      </c>
      <c r="B146" t="s">
        <v>584</v>
      </c>
      <c r="C146" s="4">
        <v>0</v>
      </c>
      <c r="D146">
        <v>0</v>
      </c>
      <c r="E146" t="s">
        <v>212</v>
      </c>
      <c r="F146" t="s">
        <v>215</v>
      </c>
    </row>
    <row r="147" spans="1:6" x14ac:dyDescent="0.3">
      <c r="A147">
        <v>144</v>
      </c>
      <c r="B147" t="s">
        <v>584</v>
      </c>
      <c r="C147" s="4">
        <v>0</v>
      </c>
      <c r="D147">
        <v>0</v>
      </c>
      <c r="E147" t="s">
        <v>212</v>
      </c>
      <c r="F147" t="s">
        <v>215</v>
      </c>
    </row>
    <row r="148" spans="1:6" x14ac:dyDescent="0.3">
      <c r="A148">
        <v>145</v>
      </c>
      <c r="B148" t="s">
        <v>584</v>
      </c>
      <c r="C148" s="4">
        <v>0</v>
      </c>
      <c r="D148">
        <v>0</v>
      </c>
      <c r="E148" t="s">
        <v>212</v>
      </c>
      <c r="F148" t="s">
        <v>215</v>
      </c>
    </row>
    <row r="149" spans="1:6" x14ac:dyDescent="0.3">
      <c r="A149">
        <v>146</v>
      </c>
      <c r="B149" t="s">
        <v>584</v>
      </c>
      <c r="C149" s="4">
        <v>0</v>
      </c>
      <c r="D149">
        <v>0</v>
      </c>
      <c r="E149" t="s">
        <v>212</v>
      </c>
      <c r="F149" t="s">
        <v>215</v>
      </c>
    </row>
    <row r="150" spans="1:6" x14ac:dyDescent="0.3">
      <c r="A150">
        <v>147</v>
      </c>
      <c r="B150" t="s">
        <v>584</v>
      </c>
      <c r="C150" s="4">
        <v>0</v>
      </c>
      <c r="D150">
        <v>0</v>
      </c>
      <c r="E150" t="s">
        <v>212</v>
      </c>
      <c r="F150" t="s">
        <v>215</v>
      </c>
    </row>
    <row r="151" spans="1:6" x14ac:dyDescent="0.3">
      <c r="A151">
        <v>148</v>
      </c>
      <c r="B151" t="s">
        <v>584</v>
      </c>
      <c r="C151" s="4">
        <v>0</v>
      </c>
      <c r="D151">
        <v>0</v>
      </c>
      <c r="E151" t="s">
        <v>212</v>
      </c>
      <c r="F151" t="s">
        <v>215</v>
      </c>
    </row>
    <row r="152" spans="1:6" x14ac:dyDescent="0.3">
      <c r="A152">
        <v>149</v>
      </c>
      <c r="B152" t="s">
        <v>584</v>
      </c>
      <c r="C152" s="4">
        <v>0</v>
      </c>
      <c r="D152">
        <v>0</v>
      </c>
      <c r="E152" t="s">
        <v>212</v>
      </c>
      <c r="F152" t="s">
        <v>215</v>
      </c>
    </row>
    <row r="153" spans="1:6" x14ac:dyDescent="0.3">
      <c r="A153">
        <v>150</v>
      </c>
      <c r="B153" t="s">
        <v>584</v>
      </c>
      <c r="C153" s="4">
        <v>0</v>
      </c>
      <c r="D153">
        <v>0</v>
      </c>
      <c r="E153" t="s">
        <v>212</v>
      </c>
      <c r="F153" t="s">
        <v>215</v>
      </c>
    </row>
    <row r="154" spans="1:6" x14ac:dyDescent="0.3">
      <c r="A154">
        <v>151</v>
      </c>
      <c r="B154" t="s">
        <v>584</v>
      </c>
      <c r="C154" s="4">
        <v>0</v>
      </c>
      <c r="D154">
        <v>0</v>
      </c>
      <c r="E154" t="s">
        <v>212</v>
      </c>
      <c r="F154" t="s">
        <v>215</v>
      </c>
    </row>
    <row r="155" spans="1:6" x14ac:dyDescent="0.3">
      <c r="A155">
        <v>152</v>
      </c>
      <c r="B155" t="s">
        <v>584</v>
      </c>
      <c r="C155" s="4">
        <v>0</v>
      </c>
      <c r="D155">
        <v>0</v>
      </c>
      <c r="E155" t="s">
        <v>212</v>
      </c>
      <c r="F155" t="s">
        <v>215</v>
      </c>
    </row>
    <row r="156" spans="1:6" x14ac:dyDescent="0.3">
      <c r="A156">
        <v>153</v>
      </c>
      <c r="B156" t="s">
        <v>584</v>
      </c>
      <c r="C156" s="4">
        <v>0</v>
      </c>
      <c r="D156">
        <v>0</v>
      </c>
      <c r="E156" t="s">
        <v>212</v>
      </c>
      <c r="F15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2025-04-04T21:13:42Z</dcterms:modified>
</cp:coreProperties>
</file>